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60" yWindow="5685" windowWidth="20325" windowHeight="5235"/>
  </bookViews>
  <sheets>
    <sheet name="BM 03" sheetId="1" r:id="rId1"/>
    <sheet name="MEMORIA DE CALCULO" sheetId="3" r:id="rId2"/>
    <sheet name="RELATÓRIO FOTOGRÁFICO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03'!$A$1:$O$130</definedName>
    <definedName name="_xlnm.Print_Area" localSheetId="1">'MEMORIA DE CALCULO'!$A$1:$M$402</definedName>
    <definedName name="_xlnm.Print_Area" localSheetId="2">'RELATÓRIO FOTOGRÁFICO'!$A$1:$M$147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localSheetId="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localSheetId="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localSheetId="1" hidden="1">{#N/A,#N/A,FALSE,"MO (2)"}</definedName>
    <definedName name="quadra2" hidden="1">{#N/A,#N/A,FALSE,"MO (2)"}</definedName>
    <definedName name="Quantidades" localSheetId="1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localSheetId="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localSheetId="1" hidden="1">{#N/A,#N/A,FALSE,"MO (2)"}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21" i="1" l="1"/>
  <c r="O116" i="1"/>
  <c r="N116" i="1"/>
  <c r="J116" i="1"/>
  <c r="J381" i="3"/>
  <c r="J384" i="3" s="1"/>
  <c r="J385" i="3" s="1"/>
  <c r="O115" i="1"/>
  <c r="N115" i="1"/>
  <c r="J115" i="1"/>
  <c r="J370" i="3"/>
  <c r="J373" i="3" s="1"/>
  <c r="J374" i="3" s="1"/>
  <c r="O113" i="1"/>
  <c r="J358" i="3"/>
  <c r="J361" i="3" s="1"/>
  <c r="J362" i="3" s="1"/>
  <c r="J347" i="3"/>
  <c r="K111" i="1"/>
  <c r="J324" i="3"/>
  <c r="J313" i="3"/>
  <c r="J316" i="3" s="1"/>
  <c r="J317" i="3" s="1"/>
  <c r="O109" i="1"/>
  <c r="O108" i="1"/>
  <c r="J302" i="3"/>
  <c r="J305" i="3" s="1"/>
  <c r="J306" i="3" s="1"/>
  <c r="O107" i="1"/>
  <c r="J107" i="1"/>
  <c r="J336" i="3"/>
  <c r="J339" i="3" s="1"/>
  <c r="J340" i="3" s="1"/>
  <c r="J350" i="3"/>
  <c r="J351" i="3" s="1"/>
  <c r="O111" i="1"/>
  <c r="J327" i="3"/>
  <c r="J328" i="3" s="1"/>
  <c r="K99" i="1"/>
  <c r="O100" i="1"/>
  <c r="N100" i="1"/>
  <c r="K100" i="1"/>
  <c r="J100" i="1"/>
  <c r="J292" i="3"/>
  <c r="J293" i="3" s="1"/>
  <c r="O99" i="1"/>
  <c r="N99" i="1"/>
  <c r="O93" i="1"/>
  <c r="K93" i="1"/>
  <c r="J93" i="1"/>
  <c r="J279" i="3"/>
  <c r="J280" i="3" s="1"/>
  <c r="O84" i="1"/>
  <c r="J84" i="1"/>
  <c r="J267" i="3"/>
  <c r="J268" i="3" s="1"/>
  <c r="J255" i="3"/>
  <c r="J256" i="3" s="1"/>
  <c r="O82" i="1"/>
  <c r="K82" i="1"/>
  <c r="J82" i="1"/>
  <c r="J244" i="3" l="1"/>
  <c r="J245" i="3" s="1"/>
  <c r="O81" i="1"/>
  <c r="J81" i="1"/>
  <c r="O80" i="1"/>
  <c r="J80" i="1"/>
  <c r="O73" i="1"/>
  <c r="K73" i="1"/>
  <c r="O72" i="1"/>
  <c r="K72" i="1"/>
  <c r="J202" i="3"/>
  <c r="J203" i="3" s="1"/>
  <c r="O71" i="1"/>
  <c r="K71" i="1"/>
  <c r="J191" i="3"/>
  <c r="J192" i="3" s="1"/>
  <c r="O68" i="1"/>
  <c r="K68" i="1"/>
  <c r="J179" i="3"/>
  <c r="J180" i="3" s="1"/>
  <c r="O67" i="1"/>
  <c r="K67" i="1"/>
  <c r="J168" i="3"/>
  <c r="J169" i="3" s="1"/>
  <c r="O66" i="1"/>
  <c r="K66" i="1"/>
  <c r="J157" i="3"/>
  <c r="J158" i="3" s="1"/>
  <c r="O65" i="1"/>
  <c r="K65" i="1"/>
  <c r="O64" i="1"/>
  <c r="K64" i="1"/>
  <c r="J146" i="3"/>
  <c r="J147" i="3" s="1"/>
  <c r="J135" i="3"/>
  <c r="J136" i="3" s="1"/>
  <c r="O61" i="1"/>
  <c r="K61" i="1"/>
  <c r="J123" i="3"/>
  <c r="J124" i="3" s="1"/>
  <c r="O60" i="1"/>
  <c r="K60" i="1"/>
  <c r="O59" i="1"/>
  <c r="K59" i="1"/>
  <c r="J112" i="3"/>
  <c r="J113" i="3" s="1"/>
  <c r="J101" i="3"/>
  <c r="J102" i="3" s="1"/>
  <c r="O58" i="1"/>
  <c r="K58" i="1"/>
  <c r="J90" i="3"/>
  <c r="J91" i="3" s="1"/>
  <c r="O57" i="1"/>
  <c r="K57" i="1"/>
  <c r="O48" i="1"/>
  <c r="K48" i="1"/>
  <c r="J48" i="1"/>
  <c r="O47" i="1"/>
  <c r="K47" i="1"/>
  <c r="O46" i="1"/>
  <c r="K46" i="1"/>
  <c r="J46" i="1"/>
  <c r="O43" i="1"/>
  <c r="N43" i="1"/>
  <c r="K43" i="1"/>
  <c r="J43" i="1"/>
  <c r="O23" i="1"/>
  <c r="K23" i="1"/>
  <c r="J23" i="1"/>
  <c r="I23" i="1"/>
  <c r="J213" i="3" l="1"/>
  <c r="J214" i="3" s="1"/>
  <c r="J111" i="1"/>
  <c r="J108" i="1"/>
  <c r="J109" i="1"/>
  <c r="J30" i="3"/>
  <c r="L81" i="1" l="1"/>
  <c r="L82" i="1"/>
  <c r="O103" i="1"/>
  <c r="K103" i="1"/>
  <c r="O102" i="1"/>
  <c r="K102" i="1"/>
  <c r="K84" i="1"/>
  <c r="J79" i="3" l="1"/>
  <c r="J80" i="3" s="1"/>
  <c r="J64" i="3"/>
  <c r="J67" i="3" s="1"/>
  <c r="J86" i="1"/>
  <c r="K86" i="1" s="1"/>
  <c r="J53" i="3"/>
  <c r="J56" i="3" s="1"/>
  <c r="K85" i="1"/>
  <c r="J42" i="3"/>
  <c r="J45" i="3" s="1"/>
  <c r="J33" i="3"/>
  <c r="J17" i="3"/>
  <c r="J20" i="3" s="1"/>
  <c r="N90" i="1" l="1"/>
  <c r="N91" i="1"/>
  <c r="N92" i="1"/>
  <c r="N93" i="1"/>
  <c r="N36" i="1"/>
  <c r="L27" i="1" l="1"/>
  <c r="J68" i="3"/>
  <c r="J57" i="3"/>
  <c r="J46" i="3"/>
  <c r="J34" i="3"/>
  <c r="M123" i="1" l="1"/>
  <c r="L117" i="1"/>
  <c r="M116" i="1"/>
  <c r="M115" i="1"/>
  <c r="M113" i="1"/>
  <c r="M112" i="1"/>
  <c r="O112" i="1" s="1"/>
  <c r="M109" i="1"/>
  <c r="M108" i="1"/>
  <c r="M107" i="1"/>
  <c r="M103" i="1"/>
  <c r="M102" i="1"/>
  <c r="M100" i="1"/>
  <c r="M99" i="1"/>
  <c r="M98" i="1"/>
  <c r="M93" i="1"/>
  <c r="M92" i="1"/>
  <c r="M91" i="1"/>
  <c r="M90" i="1"/>
  <c r="L60" i="1"/>
  <c r="M60" i="1"/>
  <c r="N60" i="1"/>
  <c r="L59" i="1"/>
  <c r="M59" i="1"/>
  <c r="N59" i="1"/>
  <c r="L58" i="1"/>
  <c r="M58" i="1"/>
  <c r="N58" i="1"/>
  <c r="N26" i="1"/>
  <c r="L26" i="1"/>
  <c r="M22" i="1"/>
  <c r="M23" i="1"/>
  <c r="M24" i="1"/>
  <c r="M25" i="1"/>
  <c r="N25" i="1"/>
  <c r="L25" i="1"/>
  <c r="N24" i="1"/>
  <c r="L24" i="1"/>
  <c r="N23" i="1"/>
  <c r="L23" i="1"/>
  <c r="N22" i="1"/>
  <c r="L22" i="1"/>
  <c r="N117" i="1" l="1"/>
  <c r="M117" i="1"/>
  <c r="J21" i="3"/>
  <c r="L33" i="1" l="1"/>
  <c r="A2" i="3" l="1"/>
  <c r="M120" i="1" l="1"/>
  <c r="L120" i="1"/>
  <c r="M119" i="1"/>
  <c r="L119" i="1"/>
  <c r="L121" i="1" s="1"/>
  <c r="M97" i="1"/>
  <c r="M104" i="1" s="1"/>
  <c r="L97" i="1"/>
  <c r="L104" i="1" s="1"/>
  <c r="M89" i="1"/>
  <c r="M94" i="1" s="1"/>
  <c r="L89" i="1"/>
  <c r="L94" i="1" s="1"/>
  <c r="M86" i="1"/>
  <c r="L86" i="1"/>
  <c r="M85" i="1"/>
  <c r="L85" i="1"/>
  <c r="M84" i="1"/>
  <c r="L84" i="1"/>
  <c r="M82" i="1"/>
  <c r="M81" i="1"/>
  <c r="M80" i="1"/>
  <c r="L80" i="1"/>
  <c r="M76" i="1"/>
  <c r="L76" i="1"/>
  <c r="M75" i="1"/>
  <c r="L75" i="1"/>
  <c r="M74" i="1"/>
  <c r="L74" i="1"/>
  <c r="M73" i="1"/>
  <c r="L73" i="1"/>
  <c r="M72" i="1"/>
  <c r="L72" i="1"/>
  <c r="M71" i="1"/>
  <c r="L71" i="1"/>
  <c r="M68" i="1"/>
  <c r="L68" i="1"/>
  <c r="M67" i="1"/>
  <c r="L67" i="1"/>
  <c r="M66" i="1"/>
  <c r="L66" i="1"/>
  <c r="M65" i="1"/>
  <c r="L65" i="1"/>
  <c r="M64" i="1"/>
  <c r="L64" i="1"/>
  <c r="M61" i="1"/>
  <c r="L61" i="1"/>
  <c r="M57" i="1"/>
  <c r="L57" i="1"/>
  <c r="M56" i="1"/>
  <c r="L56" i="1"/>
  <c r="M55" i="1"/>
  <c r="L55" i="1"/>
  <c r="M54" i="1"/>
  <c r="L54" i="1"/>
  <c r="M53" i="1"/>
  <c r="L53" i="1"/>
  <c r="M52" i="1"/>
  <c r="L52" i="1"/>
  <c r="M51" i="1"/>
  <c r="L51" i="1"/>
  <c r="M48" i="1"/>
  <c r="L48" i="1"/>
  <c r="M47" i="1"/>
  <c r="L47" i="1"/>
  <c r="M46" i="1"/>
  <c r="L46" i="1"/>
  <c r="M44" i="1"/>
  <c r="L44" i="1"/>
  <c r="M43" i="1"/>
  <c r="L43" i="1"/>
  <c r="L39" i="1"/>
  <c r="M36" i="1"/>
  <c r="M37" i="1" s="1"/>
  <c r="L36" i="1"/>
  <c r="L37" i="1" s="1"/>
  <c r="M33" i="1"/>
  <c r="M30" i="1"/>
  <c r="L30" i="1"/>
  <c r="N30" i="1"/>
  <c r="M21" i="1"/>
  <c r="L21" i="1"/>
  <c r="N21" i="1"/>
  <c r="M20" i="1"/>
  <c r="L20" i="1"/>
  <c r="N20" i="1"/>
  <c r="M19" i="1"/>
  <c r="L19" i="1"/>
  <c r="N19" i="1"/>
  <c r="M18" i="1"/>
  <c r="L18" i="1"/>
  <c r="M15" i="1"/>
  <c r="L15" i="1"/>
  <c r="N15" i="1"/>
  <c r="O79" i="1" l="1"/>
  <c r="M28" i="1"/>
  <c r="L28" i="1"/>
  <c r="L34" i="1"/>
  <c r="N84" i="1"/>
  <c r="N119" i="1"/>
  <c r="N55" i="1"/>
  <c r="L69" i="1"/>
  <c r="L31" i="1"/>
  <c r="N61" i="1"/>
  <c r="N82" i="1"/>
  <c r="N89" i="1"/>
  <c r="N94" i="1" s="1"/>
  <c r="N47" i="1"/>
  <c r="N64" i="1"/>
  <c r="N71" i="1"/>
  <c r="N67" i="1"/>
  <c r="N74" i="1"/>
  <c r="M49" i="1"/>
  <c r="N48" i="1"/>
  <c r="N53" i="1"/>
  <c r="N65" i="1"/>
  <c r="N72" i="1"/>
  <c r="N85" i="1"/>
  <c r="O85" i="1" s="1"/>
  <c r="N120" i="1"/>
  <c r="M69" i="1"/>
  <c r="N97" i="1"/>
  <c r="N104" i="1" s="1"/>
  <c r="N68" i="1"/>
  <c r="N75" i="1"/>
  <c r="N80" i="1"/>
  <c r="N46" i="1"/>
  <c r="N54" i="1"/>
  <c r="N66" i="1"/>
  <c r="N73" i="1"/>
  <c r="O86" i="1"/>
  <c r="N56" i="1"/>
  <c r="L40" i="1"/>
  <c r="N44" i="1"/>
  <c r="N57" i="1"/>
  <c r="N76" i="1"/>
  <c r="N81" i="1"/>
  <c r="N51" i="1"/>
  <c r="N52" i="1"/>
  <c r="N39" i="1"/>
  <c r="N18" i="1"/>
  <c r="N28" i="1" s="1"/>
  <c r="M31" i="1"/>
  <c r="L62" i="1"/>
  <c r="L77" i="1"/>
  <c r="M40" i="1"/>
  <c r="M62" i="1"/>
  <c r="L87" i="1"/>
  <c r="L49" i="1"/>
  <c r="M77" i="1"/>
  <c r="M87" i="1"/>
  <c r="M124" i="1"/>
  <c r="M34" i="1"/>
  <c r="N16" i="1"/>
  <c r="M125" i="1" l="1"/>
  <c r="L125" i="1"/>
  <c r="N121" i="1"/>
  <c r="N31" i="1"/>
  <c r="N69" i="1"/>
  <c r="N87" i="1"/>
  <c r="N40" i="1"/>
  <c r="N62" i="1"/>
  <c r="N49" i="1"/>
  <c r="N77" i="1"/>
  <c r="O125" i="1"/>
  <c r="N34" i="1"/>
  <c r="N37" i="1"/>
  <c r="N125" i="1" l="1"/>
  <c r="M126" i="1"/>
  <c r="J2" i="1"/>
  <c r="N8" i="1" l="1"/>
  <c r="N126" i="1"/>
</calcChain>
</file>

<file path=xl/sharedStrings.xml><?xml version="1.0" encoding="utf-8"?>
<sst xmlns="http://schemas.openxmlformats.org/spreadsheetml/2006/main" count="751" uniqueCount="350">
  <si>
    <t>QUANTIDADE</t>
  </si>
  <si>
    <t>FINANCEIRO</t>
  </si>
  <si>
    <t>UNID.</t>
  </si>
  <si>
    <t>VALOR UNIT.</t>
  </si>
  <si>
    <t>ITEM</t>
  </si>
  <si>
    <t>DESCRIÇÃO DOS SERVIÇOS</t>
  </si>
  <si>
    <t>1.1</t>
  </si>
  <si>
    <t>m²</t>
  </si>
  <si>
    <t>MOVIMENTO DE TERRA</t>
  </si>
  <si>
    <t>2.1</t>
  </si>
  <si>
    <t>m³</t>
  </si>
  <si>
    <t>2.2</t>
  </si>
  <si>
    <t>2.3</t>
  </si>
  <si>
    <t>2.4</t>
  </si>
  <si>
    <t>COBERTURA</t>
  </si>
  <si>
    <t>3.1</t>
  </si>
  <si>
    <t>4.1</t>
  </si>
  <si>
    <t>5.1</t>
  </si>
  <si>
    <t>6.1</t>
  </si>
  <si>
    <t>PAVIMENTAÇÃO</t>
  </si>
  <si>
    <t>7.1</t>
  </si>
  <si>
    <t>7.2</t>
  </si>
  <si>
    <t>REVESTIMENTO</t>
  </si>
  <si>
    <t>PAREDE</t>
  </si>
  <si>
    <t>8.1</t>
  </si>
  <si>
    <t>8.2</t>
  </si>
  <si>
    <t>8.3</t>
  </si>
  <si>
    <t>8.4</t>
  </si>
  <si>
    <t>8.5</t>
  </si>
  <si>
    <t>8.6</t>
  </si>
  <si>
    <t>8.7</t>
  </si>
  <si>
    <t>8.8</t>
  </si>
  <si>
    <t>TETO</t>
  </si>
  <si>
    <t>8.10</t>
  </si>
  <si>
    <t>8.11</t>
  </si>
  <si>
    <t>9</t>
  </si>
  <si>
    <t>ESQUADRIAS</t>
  </si>
  <si>
    <t>9.1</t>
  </si>
  <si>
    <t>9.2</t>
  </si>
  <si>
    <t>9.3</t>
  </si>
  <si>
    <t>9.4</t>
  </si>
  <si>
    <t>9.5</t>
  </si>
  <si>
    <t>10</t>
  </si>
  <si>
    <t>INSTALAÇÕES ELÉTRICAS</t>
  </si>
  <si>
    <t>10.1</t>
  </si>
  <si>
    <t>10.2</t>
  </si>
  <si>
    <t>10.3</t>
  </si>
  <si>
    <t>10.4</t>
  </si>
  <si>
    <t>10.5</t>
  </si>
  <si>
    <t>10.6</t>
  </si>
  <si>
    <t>pt</t>
  </si>
  <si>
    <t>11</t>
  </si>
  <si>
    <t>11.1</t>
  </si>
  <si>
    <t>11.2</t>
  </si>
  <si>
    <t>12</t>
  </si>
  <si>
    <t>12.1</t>
  </si>
  <si>
    <t>13</t>
  </si>
  <si>
    <t>13.1</t>
  </si>
  <si>
    <t>14</t>
  </si>
  <si>
    <t>14.1</t>
  </si>
  <si>
    <t>14.2</t>
  </si>
  <si>
    <t>14.3</t>
  </si>
  <si>
    <t>TOTAL  COM BDI INCLUSO</t>
  </si>
  <si>
    <t>QUANTITATIVOS</t>
  </si>
  <si>
    <t>Total</t>
  </si>
  <si>
    <t>Contratado</t>
  </si>
  <si>
    <t>No período</t>
  </si>
  <si>
    <t>SALDO</t>
  </si>
  <si>
    <t>Ordem de Serviço:</t>
  </si>
  <si>
    <t>Tomada de Preço: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</si>
  <si>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</si>
  <si>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</si>
  <si>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</si>
  <si>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</si>
  <si>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</si>
  <si>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</si>
  <si>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</si>
  <si>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</si>
  <si>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</si>
  <si>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</si>
  <si>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Soma Med. Ant.</t>
  </si>
  <si>
    <r>
      <rPr>
        <b/>
        <sz val="10"/>
        <color rgb="FFFFFFFF"/>
        <rFont val="Arial"/>
        <family val="2"/>
      </rPr>
      <t>OBRA:</t>
    </r>
  </si>
  <si>
    <r>
      <rPr>
        <b/>
        <sz val="10"/>
        <color rgb="FFFFFFFF"/>
        <rFont val="Calibri"/>
        <family val="2"/>
      </rPr>
      <t>CONTRATADA:</t>
    </r>
  </si>
  <si>
    <r>
      <rPr>
        <b/>
        <sz val="10"/>
        <color rgb="FFFFFFFF"/>
        <rFont val="Calibri"/>
        <family val="2"/>
      </rPr>
      <t>PERÍODO:</t>
    </r>
  </si>
  <si>
    <r>
      <rPr>
        <b/>
        <sz val="10"/>
        <color rgb="FFFFFFFF"/>
        <rFont val="Calibri"/>
        <family val="2"/>
      </rPr>
      <t>a</t>
    </r>
  </si>
  <si>
    <r>
      <rPr>
        <b/>
        <sz val="10"/>
        <rFont val="Calibri"/>
        <family val="2"/>
      </rPr>
      <t>TOTAL MEDIDO</t>
    </r>
  </si>
  <si>
    <r>
      <rPr>
        <b/>
        <sz val="10"/>
        <rFont val="Calibri"/>
        <family val="2"/>
      </rPr>
      <t>MEDIÇÕES ANTERIORES</t>
    </r>
  </si>
  <si>
    <r>
      <rPr>
        <b/>
        <sz val="10"/>
        <rFont val="Calibri"/>
        <family val="2"/>
      </rPr>
      <t>MEDIÇÃO ATUAL</t>
    </r>
  </si>
  <si>
    <r>
      <rPr>
        <b/>
        <sz val="10"/>
        <rFont val="Calibri"/>
        <family val="2"/>
      </rPr>
      <t>TOTAL ACUMULADO</t>
    </r>
  </si>
  <si>
    <t>Representante da Empresa Contratada</t>
  </si>
  <si>
    <t>Lúcio Flávio Araújo Costa</t>
  </si>
  <si>
    <t>Prefeito Municipal Itabaiana - PB</t>
  </si>
  <si>
    <t>und</t>
  </si>
  <si>
    <t xml:space="preserve">Área </t>
  </si>
  <si>
    <t>Unidade Administrativa: Secretaria de Desenvolvimento Urbano</t>
  </si>
  <si>
    <t>REFOR. DO EDIFÍCIO SEDE DA SEC. MUNICIPAL DE SAÚDE DESTE MUNICÍPIO</t>
  </si>
  <si>
    <t>0S 0001/2021</t>
  </si>
  <si>
    <t>TP 002/2021</t>
  </si>
  <si>
    <t>90 dias</t>
  </si>
  <si>
    <t>POLYEFE CONSTRUÇÕES, LIMPEZA E CONSERVAÇÃO EIRELI</t>
  </si>
  <si>
    <t>SERVIÇOS PRELIMINARES</t>
  </si>
  <si>
    <t>DEMOLIÇÕES/REMOÇÕES</t>
  </si>
  <si>
    <t>DEMOLIÇÃO DE ALVENARIA DE BLOCO FURADO, DE FORMA MANUAL, SEM REAPROVEITAMENTO. AF_12/2017</t>
  </si>
  <si>
    <t>PLACA INDICATIVA DE OBRA</t>
  </si>
  <si>
    <t>Demolição de piso cerâmico ou ladrilho</t>
  </si>
  <si>
    <t>Demolição de piso de alta resistência</t>
  </si>
  <si>
    <t>Remoção de esquadria de madeira, com ou sem batente</t>
  </si>
  <si>
    <t>2.5</t>
  </si>
  <si>
    <t>2.6</t>
  </si>
  <si>
    <t>2.7</t>
  </si>
  <si>
    <t>2.8</t>
  </si>
  <si>
    <t>2.9</t>
  </si>
  <si>
    <t>2.10</t>
  </si>
  <si>
    <t>Remoção de esquadria metálica, com ou sem reaproveitamento</t>
  </si>
  <si>
    <t>Remoção de vidro</t>
  </si>
  <si>
    <t>Remoção de acessórios sanitários</t>
  </si>
  <si>
    <t>un</t>
  </si>
  <si>
    <t>Remoção de pia</t>
  </si>
  <si>
    <t>Remoção de caixa pre-moldada de concreto para ar condicionado</t>
  </si>
  <si>
    <t>REMOÇÃO DE FORRO DE GESSO, DE FORMA MANUAL, SEM REAPROVEITAMENTO. AF_12/2017</t>
  </si>
  <si>
    <t>ESCAVAÇÃO MANUAL DE VALA COM PROFUNDIDADE MENOR OU IGUAL A 1,30 M. AF_03/2016</t>
  </si>
  <si>
    <t>ELEVAÇÃO</t>
  </si>
  <si>
    <t>ALVENARIA DE VEDAÇÃO DE BLOCOS CERÂMICOS FURADOS NA HORIZONTAL DE 9X19X19CM (ESPESSURA 9CM) DE PAREDES COM ÁREA LÍQUIDA MAIOR OU IGUAL A 6M² COM VÃOS E ARGAMASSA DE ASSENTAMENTO COM PREPARO EM BETONEIRA. AF_06/2014</t>
  </si>
  <si>
    <t>Revisão em cobertura com telha ceramica tipo canal comum, Itabaiana ou similar, com reposição de 30% do material</t>
  </si>
  <si>
    <t>FORRO</t>
  </si>
  <si>
    <t>FORRO EM PLACAS DE GESSO, PARA AMBIENTES COMERCIAIS. AF_05/2017_P</t>
  </si>
  <si>
    <t>PORTAS</t>
  </si>
  <si>
    <t>7.1.1</t>
  </si>
  <si>
    <t>KIT DE PORTA DE MADEIRA PARA PINTURA, SEMI-OCA (LEVE OU MÉDIA), PADRÃO MÉDIO, 90X210CM, ESPESSURA DE 3,5CM, ITENS INCLUSOS: DOBRADIÇAS, MONTAGEM E INSTALAÇÃO DO BATENTE, FECHADURA COM EXECUÇÃO DO FURO - FORNECIMENTO E INSTALAÇÃO. AF_12/2019</t>
  </si>
  <si>
    <t>7.1.2</t>
  </si>
  <si>
    <t>PORTAO DE FERRO EM CHAPA GALVANIZADA PLANA 14 GSG</t>
  </si>
  <si>
    <t>JANELAS</t>
  </si>
  <si>
    <t>7.2.1</t>
  </si>
  <si>
    <t>JANELA DE ALUMÍNIO TIPO MAXIM-AR, COM VIDROS, BATENTE E FERRAGENS. EXCLUSIVE ALIZAR, ACABAMENTO E CONTRAMARCO. FORNECIMENTO E INSTALAÇÃO. AF_12/2019</t>
  </si>
  <si>
    <t>7.2.2</t>
  </si>
  <si>
    <t>VIDRO LISO COMUM TRANSPARENTE, ESPESSURA 3MM</t>
  </si>
  <si>
    <t>7.2.3</t>
  </si>
  <si>
    <t>Janela basculante, moldura em barra chata de ferro 1x1/4, e cantoneira 1x1x1/4 - exclusive vidro</t>
  </si>
  <si>
    <t>8</t>
  </si>
  <si>
    <t>Ponto de luz em teto ou parede, com eletroduto pvc rígido embutido Ø 3/4"</t>
  </si>
  <si>
    <t>Ponto de interruptor 01 seção (1 s) embutido com eletroduto de pvc rígido Ø 3/4"</t>
  </si>
  <si>
    <t>Ponto de tomada 2p+t, ABNT, 10 A, de uso geral, em pisos, com eletroduto de pvc flexível sanfonado embutido  Ø 3/4", inclusive aterramento</t>
  </si>
  <si>
    <t>Revisão de ponto de luz tipo 1, em teto ou parede</t>
  </si>
  <si>
    <t>Revisão de ponto de interruptor com reposição do interruptor e fiação</t>
  </si>
  <si>
    <t>Revisão de ponto de tomada simples com reposição da tomada e da fiação</t>
  </si>
  <si>
    <t>LAMPADA DE LED 25W</t>
  </si>
  <si>
    <t>8.9</t>
  </si>
  <si>
    <t>DISJUNTOR MONOPOLAR TIPO DIN, CORRENTE NOMINAL DE 16A - FORNECIMENTO E INSTALAÇÃO. AF_04/2016</t>
  </si>
  <si>
    <t>DISJUNTOR MONOPOLAR TIPO DIN, CORRENTE NOMINAL DE 20A - FORNECIMENTO E INSTALAÇÃO. AF_04/2016</t>
  </si>
  <si>
    <t>DISJUNTOR MONOPOLAR TIPO DIN, CORRENTE NOMINAL DE 25A - FORNECIMENTO E INSTALAÇÃO. AF_04/2016</t>
  </si>
  <si>
    <t>QUADRO DE DISTRIBUICAO, COM BARRAMENTO TERRA / NEUTRO, DE EMBUTIR, PARA 8 DISJUNTORES DIN</t>
  </si>
  <si>
    <t>INSTALAÇÕES HIDROSANITÁRIAS</t>
  </si>
  <si>
    <t>Ponto de esgoto com tubo de pvc rígido soldável de Ø 100 mm (vaso sanitário)</t>
  </si>
  <si>
    <t>Ponto de esgoto com tubo de pvc rígido soldável de  Ø 40 mm (lavatórios, mictórios, ralos sifonados, etc...)</t>
  </si>
  <si>
    <t>Ponto de água fria embutido, c/material pvc rígido roscável Ø 3/4"</t>
  </si>
  <si>
    <t>Revisão de ponto de esgoto tipo 1</t>
  </si>
  <si>
    <t>Revisão de ponto de água tipo 1</t>
  </si>
  <si>
    <t>LOUÇAS E METAIS</t>
  </si>
  <si>
    <t>LAVATÓRIO LOUÇA BRANCA SUSPENSO, 29,5 X 39CM OU EQUIVALENTE, PADRÃO POPULAR, INCLUSO SIFÃO TIPO GARRAFA EM PVC, VÁLVULA E ENGATE FLEXÍVEL 30CM EM PLÁSTICO E TORNEIRA CROMADA DE MESA, PADRÃO POPULAR - FORNECIMENTO E INSTALAÇÃO. AF_01/2020</t>
  </si>
  <si>
    <t>VASO SANITÁRIO SIFONADO COM CAIXA ACOPLADA LOUÇA BRANCA, INCLUSO ENGATE FLEXÍVEL EM PLÁSTICO BRANCO, 1/2  X 40CM - FORNECIMENTO E INSTALAÇÃO. AF_01/2020</t>
  </si>
  <si>
    <t>BARRA DE APOIO RETA, EM ACO INOX POLIDO, COMPRIMENTO 80CM, DIAMETRO MINIMO 3 CM</t>
  </si>
  <si>
    <t>BANCADA EM GRANITO CINZA ANDORINHA, E=2,5CM</t>
  </si>
  <si>
    <t>CUBA DE EMBUTIR RETANGULAR DE AÇO INOXIDÁVEL, 46 X 30 X 12 CM - FORNECIMENTO E INSTALAÇÃO. AF_01/2020</t>
  </si>
  <si>
    <t>TORNEIRA CROMADA DE MESA, 1/2 OU 3/4, PARA LAVATÓRIO, PADRÃO POPULAR - FORNECIMENTO E INSTALAÇÃO. AF_01/2020</t>
  </si>
  <si>
    <t>INTERNO</t>
  </si>
  <si>
    <t>11.1.1</t>
  </si>
  <si>
    <t>CONTRAPISO EM ARGAMASSA TRAÇO 1:4 (CIMENTO E AREIA), PREPARO MECÂNICO COM BETONEIRA 400 L, APLICADO EM ÁREAS SECAS SOBRE LAJE, ADERIDO, ESPESSURA 2CM. AF_06/2014</t>
  </si>
  <si>
    <t>11.1.2</t>
  </si>
  <si>
    <t>REVESTIMENTO CERÂMICO PARA PISO COM PLACAS TIPO ESMALTADA EXTRA DE DIMENSÕES 45X45 CM APLICADA EM AMBIENTES DE ÁREA MAIOR QUE 10 M2. AF_06/2014</t>
  </si>
  <si>
    <t>11.1.3</t>
  </si>
  <si>
    <t>RODAPÉ CERÂMICO DE 7CM DE ALTURA COM PLACAS TIPO ESMALTADA EXTRA DE DIMENSÕES 45X45CM. AF_06/2014</t>
  </si>
  <si>
    <t>M</t>
  </si>
  <si>
    <t>EXTERNO</t>
  </si>
  <si>
    <t>11.2.1</t>
  </si>
  <si>
    <t>EXECUÇÃO DE PÁTIO/ESTACIONAMENTO EM PISO INTERTRAVADO, COM BLOCO RETANGULAR COR NATURAL DE 20 X 10 CM, ESPESSURA 6 CM. AF_12/2015</t>
  </si>
  <si>
    <t>11.2.2</t>
  </si>
  <si>
    <t>ASSENTAMENTO DE GUIA (MEIO-FIO) EM TRECHO RETO, CONFECCIONADA EM CONCRETO PRÉ-FABRICADO, DIMENSÕES 100X15X13X20 CM (COMPRIMENTO X BASE INFERIOR X BASE SUPERIOR X ALTURA), PARA URBANIZAÇÃO INTERNA DE EMPREENDIMENTOS. AF_06/2016_P</t>
  </si>
  <si>
    <t>11.2.3</t>
  </si>
  <si>
    <t>ASSENTAMENTO DE GUIA (MEIO-FIO) EM TRECHO CURVO, CONFECCIONADA EM CONCRETO PRÉ-FABRICADO, DIMENSÕES 100X15X13X20 CM (COMPRIMENTO X BASE INFERIOR X BASE SUPERIOR X ALTURA), PARA URBANIZAÇÃO INTERNA DE EMPREENDIMENTOS. AF_06/2016_P</t>
  </si>
  <si>
    <t>RAMPA</t>
  </si>
  <si>
    <t>12.2</t>
  </si>
  <si>
    <t>12.3</t>
  </si>
  <si>
    <t>12.4</t>
  </si>
  <si>
    <t>12.5</t>
  </si>
  <si>
    <t>REATERRO MANUAL APILOADO COM SOQUETE. AF_10/2017</t>
  </si>
  <si>
    <t>ALVENARIA EM TIJOLO CERAMICO FURADO 9X19X19CM, 1 VEZ (ESPESSURA 19 CM), ASSENTADO EM ARGAMASSA TRACO 1:4 (CIMENTO E AREIA MEDIA NAO PENEIRADA), PREPARO MANUAL, JUNTA1 CM. INC_11/2016.</t>
  </si>
  <si>
    <t>LASTRO DE CONCRETO MAGRO, APLICADO EM PISOS OU RADIERS, ESPESSURA DE 3 CM. AF_07/2016</t>
  </si>
  <si>
    <t>CORRIMÃO SIMPLES, DIÂMETRO EXTERNO = 1 1/2", EM AÇO GALVANIZADO. AF_04/2019_P</t>
  </si>
  <si>
    <t>13.1.1</t>
  </si>
  <si>
    <t>CHAPISCO APLICADO EM ALVENARIAS E ESTRUTURAS DE CONCRETO INTERNAS, COM COLHER DE PEDREIRO.  ARGAMASSA TRAÇO 1:3 COM PREPARO EM BETONEIRA 400L. AF_06/2014</t>
  </si>
  <si>
    <t>13.1.2</t>
  </si>
  <si>
    <t>13.1.3</t>
  </si>
  <si>
    <t>13.1.4</t>
  </si>
  <si>
    <t>EMBOÇO, PARA RECEBIMENTO DE CERÂMICA, EM ARGAMASSA TRAÇO 1:2:8, PREPARO MECÂNICO COM BETONEIRA 400L, APLICADO MANUALMENTE EM FACES INTERNAS DE PAREDES, PARA AMBIENTE COM ÁREA  MAIOR QUE 10M2, ESPESSURA DE 20MM, COM EXECUÇÃO DE TALISCAS. AF_06/2014</t>
  </si>
  <si>
    <t>MASSA ÚNICA, PARA RECEBIMENTO DE PINTURA, EM ARGAMASSA TRAÇO 1:2:8, PREPARO MANUAL, APLICADA MANUALMENTE EM FACES INTERNAS DE PAREDES, ESPESSURA DE 10MM, COM EXECUÇÃO DE TALISCAS. AF_06/2014</t>
  </si>
  <si>
    <t>REVESTIMENTO CERÂMICO PARA PAREDES INTERNAS COM PLACAS TIPO ESMALTADA EXTRA DE DIMENSÕES 33X45 CM APLICADAS EM AMBIENTES DE ÁREA MAIOR QUE 5 M² NA ALTURA INTEIRA DAS PAREDES. AF_06/2014</t>
  </si>
  <si>
    <t>13.2</t>
  </si>
  <si>
    <t>13.2.1</t>
  </si>
  <si>
    <t>13.2.2</t>
  </si>
  <si>
    <t>MASSA ÚNICA, PARA RECEBIMENTO DE PINTURA, EM ARGAMASSA TRAÇO 1:2:8, PREPARO MECÂNICO COM BETONEIRA 400L, APLICADA MANUALMENTE EM FACES INTERNAS DE PAREDES, ESPESSURA DE 20MM, COM EXECUÇÃO DE TALISCAS. AF_06/2014</t>
  </si>
  <si>
    <t>PINTURA</t>
  </si>
  <si>
    <t>PAREDES</t>
  </si>
  <si>
    <t>14.1.1</t>
  </si>
  <si>
    <t>APLICAÇÃO DE FUNDO SELADOR ACRÍLICO EM PAREDES, UMA DEMÃO. AF_06/2014</t>
  </si>
  <si>
    <t>14.1.2</t>
  </si>
  <si>
    <t>APLICAÇÃO E LIXAMENTO DE MASSA LÁTEX EM PAREDES, DUAS DEMÃOS. AF_06/2014</t>
  </si>
  <si>
    <t>14.1.3</t>
  </si>
  <si>
    <t>APLICAÇÃO MANUAL DE PINTURA COM TINTA LÁTEX ACRÍLICA EM PAREDES, DUAS DEMÃOS. AF_06/2014</t>
  </si>
  <si>
    <t>APLICAÇÃO DE FUNDO SELADOR ACRÍLICO EM TETO, UMA DEMÃO. AF_06/2014</t>
  </si>
  <si>
    <t>APLICAÇÃO E LIXAMENTO DE MASSA LÁTEX EM TETO, DUAS DEMÃOS. AF_06/2014</t>
  </si>
  <si>
    <t>14.2.1</t>
  </si>
  <si>
    <t>14.2.2</t>
  </si>
  <si>
    <t>14.2.3</t>
  </si>
  <si>
    <t>APLICAÇÃO MANUAL DE PINTURA COM TINTA LÁTEX ACRÍLICA EM TETO, DUAS DEMÃOS. AF_06/2014</t>
  </si>
  <si>
    <t>14.3.1</t>
  </si>
  <si>
    <t>14.3.2</t>
  </si>
  <si>
    <t>PINTURA ESMALTE BRILHANTE PARA MADEIRA, DUAS DEMAOS, SOBRE FUNDO NIVELADOR BRANCO</t>
  </si>
  <si>
    <t>PINTURA COM TINTA ALQUÍDICA DE ACABAMENTO (ESMALTE SINTÉTICO FOSCO) PULVERIZADA SOBRE SUPERFÍCIES METÁLICAS (EXCETO PERFIL) EXECUTADO EM OBRA (02 DEMÃOS). AF_01/2020</t>
  </si>
  <si>
    <t>15</t>
  </si>
  <si>
    <t>ARBORIZAÇÃO</t>
  </si>
  <si>
    <t>15.1</t>
  </si>
  <si>
    <t>15.2</t>
  </si>
  <si>
    <t>PLANTIO DE GRAMA EM PLACAS. AF_05/2018</t>
  </si>
  <si>
    <t>PLANTIO DE ÁRVORE ORNAMENTAL COM ALTURA DE MUDA MENOR OU IGUAL A 2,00 M. AF_05/2018</t>
  </si>
  <si>
    <t>16</t>
  </si>
  <si>
    <t>DIVERSOS</t>
  </si>
  <si>
    <t>16.1</t>
  </si>
  <si>
    <t>LIMPEZA FINAL DA OBRA</t>
  </si>
  <si>
    <t>Anália Cristina Gonçalves de Carvalho</t>
  </si>
  <si>
    <t>Engenheira Civil</t>
  </si>
  <si>
    <t>CONSTRUTORA: POLYEFE CONSTRUÇÕES, LIMPEZA E CONSERVAÇÃO EIRELI</t>
  </si>
  <si>
    <t>OBRA: REFOR. DO EDIFÍCIO SEDE DA SEC. MUNICIPAL DE SAÚDE DESTE MUNICÍPIO</t>
  </si>
  <si>
    <t>TOMADA DE PEÇO: TP 002/2021</t>
  </si>
  <si>
    <t>ORDEM DE SERVIÇO: 001/2021</t>
  </si>
  <si>
    <t>Gabinete</t>
  </si>
  <si>
    <t>Setor de marcação</t>
  </si>
  <si>
    <t>Recepção 02</t>
  </si>
  <si>
    <t>Assistente social</t>
  </si>
  <si>
    <t>Farmácia 01</t>
  </si>
  <si>
    <t>Farmácia 02</t>
  </si>
  <si>
    <t>WC PNE Femenino</t>
  </si>
  <si>
    <t>WC PNE Masculino</t>
  </si>
  <si>
    <t>Circulação 01</t>
  </si>
  <si>
    <t>Circulação 02</t>
  </si>
  <si>
    <t>Ambiente 03</t>
  </si>
  <si>
    <t>Ambiente 02</t>
  </si>
  <si>
    <t>Vigilância ambiental</t>
  </si>
  <si>
    <t>Ambiente 05</t>
  </si>
  <si>
    <t>Regularização</t>
  </si>
  <si>
    <t>13 REVESTIMENTO</t>
  </si>
  <si>
    <t>11 PAVIMENTAÇÃO</t>
  </si>
  <si>
    <t>11.1 INTERNO</t>
  </si>
  <si>
    <t>11.2 EXTERNO</t>
  </si>
  <si>
    <t>11.2.1 EXECUÇÃO DE PÁTIO/ESTACIONAMENTO EM PISO INTERTRAVADO, COM BLOCO RETANGULAR COR NATURAL DE 20 X 10 CM, ESPESSURA 6 CM. AF_12/2015</t>
  </si>
  <si>
    <t>12 RAMPA</t>
  </si>
  <si>
    <t>Almoxarifado</t>
  </si>
  <si>
    <t>Ambiente 04</t>
  </si>
  <si>
    <t>WC pav. 1</t>
  </si>
  <si>
    <t>11.1.3 RODAPÉ CERÂMICO DE 7CM DE ALTURA COM PLACAS TIPO ESMALTADA EXTRA DE DIMENSÕES 45X45CM. AF_06/2014</t>
  </si>
  <si>
    <t>13.1 PAREDE</t>
  </si>
  <si>
    <t>13.1.4 REVESTIMENTO CERÂMICO PARA PAREDES INTERNAS COM PLACAS TIPO ESMALTADA EXTRA DE DIMENSÕES 33X45 CM APLICADAS EM AMBIENTES DE ÁREA MAIOR QUE 5 M² NA ALTURA INTEIRA DAS PAREDES. AF_06/2014</t>
  </si>
  <si>
    <t>14 PINTURA</t>
  </si>
  <si>
    <t>14.1 PAREDES</t>
  </si>
  <si>
    <t>14.1.2 APLICAÇÃO E LIXAMENTO DE MASSA LÁTEX EM PAREDES, DUAS DEMÃOS. AF_06/2014</t>
  </si>
  <si>
    <t>14.1.3 APLICAÇÃO MANUAL DE PINTURA COM TINTA LÁTEX ACRÍLICA EM PAREDES, DUAS DEMÃOS. AF_06/2014</t>
  </si>
  <si>
    <t>14.2 TETO</t>
  </si>
  <si>
    <t>BM03</t>
  </si>
  <si>
    <t>BM 03</t>
  </si>
  <si>
    <t>10/09/2021 a 08/10/2021</t>
  </si>
  <si>
    <t>2 DEMOLIÇÕES/REMOÇÕES</t>
  </si>
  <si>
    <t>2.6 Remoção de vidro</t>
  </si>
  <si>
    <t>remoção de vidro das esquadrias metálicas</t>
  </si>
  <si>
    <t>FOTO 01 - Remoção de Vidro</t>
  </si>
  <si>
    <t>7 ESQUADRIAS</t>
  </si>
  <si>
    <t>7.1 PORTAS</t>
  </si>
  <si>
    <t>7.1.1 KIT DE PORTA DE MADEIRA PARA PINTURA, SEMI-OCA (LEVE OU MÉDIA), PADRÃO MÉDIO, 90X210CM, ESPESSURA DE 3,5CM, ITENS INCLUSOS: DOBRADIÇAS, MONTAGEM E INSTALAÇÃO DO BATENTE, FECHADURA COM EXECUÇÃO DO FURO - FORNECIMENTO E INSTALAÇÃO. AF_12/2019</t>
  </si>
  <si>
    <t>UNIDADE</t>
  </si>
  <si>
    <t>Porta de madeira para banheiros PNE</t>
  </si>
  <si>
    <t>FOTO 02 - Forra Batente</t>
  </si>
  <si>
    <t>FOTO 03 - Portas</t>
  </si>
  <si>
    <t>7.2 JANELAS</t>
  </si>
  <si>
    <t>7.2.1 JANELA DE ALUMÍNIO TIPO MAXIM-AR, COM VIDROS, BATENTE E FERRAGENS. EXCLUSIVE ALIZAR, ACABAMENTO E CONTRAMARCO. FORNECIMENTO E INSTALAÇÃO. AF_12/2019</t>
  </si>
  <si>
    <t>Janale entre os banheiros PNE</t>
  </si>
  <si>
    <t>FOTO 04 - Janela de Alumínio</t>
  </si>
  <si>
    <t>7.2.2 VIDRO LISO COMUM TRANSPARENTE, ESPESSURA 3MM</t>
  </si>
  <si>
    <t>Vidros das esquadrias</t>
  </si>
  <si>
    <t>7.2.3 Janela basculante, moldura em barra chata de ferro 1x1/4, e cantoneira 1x1x1/4 - exclusive vidro</t>
  </si>
  <si>
    <t>Janela basculante</t>
  </si>
  <si>
    <t>8 INSTALAÇÕES ELÉTRICAS</t>
  </si>
  <si>
    <t>8.7 LAMPADA DE LED 25W</t>
  </si>
  <si>
    <t>Lampadas LED 25W</t>
  </si>
  <si>
    <t>FOTO 07 - Lâmpada LED</t>
  </si>
  <si>
    <t>8.8 DISJUNTOR MONOPOLAR TIPO DIN, CORRENTE NOMINAL DE 16A - FORNECIMENTO E INSTALAÇÃO. AF_04/2016</t>
  </si>
  <si>
    <t>Disjuntor 16A</t>
  </si>
  <si>
    <t>8.9 DISJUNTOR MONOPOLAR TIPO DIN, CORRENTE NOMINAL DE 20A - FORNECIMENTO E INSTALAÇÃO. AF_04/2016</t>
  </si>
  <si>
    <t>Disjuntor 20A</t>
  </si>
  <si>
    <t>8.10 DISJUNTOR MONOPOLAR TIPO DIN, CORRENTE NOMINAL DE 25A - FORNECIMENTO E INSTALAÇÃO. AF_04/2016</t>
  </si>
  <si>
    <t>Disjuntor 25A</t>
  </si>
  <si>
    <t>8.11 QUADRO DE DISTRIBUICAO, COM BARRAMENTO TERRA / NEUTRO, DE EMBUTIR, PARA 8 DISJUNTORES DIN</t>
  </si>
  <si>
    <t>Quadro de distribuição</t>
  </si>
  <si>
    <t>9 INSTALAÇÕES HIDROSANITÁRIAS</t>
  </si>
  <si>
    <t>9.1 Ponto de esgoto com tubo de pvc rígido soldável de Ø 100 mm (vaso sanitário)</t>
  </si>
  <si>
    <t>PONTO</t>
  </si>
  <si>
    <t>Ponto de esgoto banheiros PNE</t>
  </si>
  <si>
    <t>9.2 Ponto de esgoto com tubo de pvc rígido soldável de  Ø 40 mm (lavatórios, mictórios, ralos sifonados, etc...)</t>
  </si>
  <si>
    <t>9.3 Ponto de água fria embutido, c/material pvc rígido roscável Ø 3/4"</t>
  </si>
  <si>
    <t>Ponto de água fria nos banheiros PNE e PAV 1</t>
  </si>
  <si>
    <t>9.4 Revisão de ponto de esgoto tipo 1</t>
  </si>
  <si>
    <t>Revisão ponto de esgoto</t>
  </si>
  <si>
    <t>9.5 Revisão de ponto de água tipo 1</t>
  </si>
  <si>
    <t>Revisão ponto de água</t>
  </si>
  <si>
    <t>10 LOUÇAS E METAIS</t>
  </si>
  <si>
    <t>10.1 LAVATÓRIO LOUÇA BRANCA SUSPENSO, 29,5 X 39CM OU EQUIVALENTE, PADRÃO POPULAR, INCLUSO SIFÃO TIPO GARRAFA EM PVC, VÁLVULA E ENGATE FLEXÍVEL 30CM EM PLÁSTICO E TORNEIRA CROMADA DE MESA, PADRÃO POPULAR - FORNECIMENTO E INSTALAÇÃO. AF_01/2020</t>
  </si>
  <si>
    <t>Banheiros</t>
  </si>
  <si>
    <t>FOTO 05 - Janela</t>
  </si>
  <si>
    <t>FOTO 06 - Lâmpada LED</t>
  </si>
  <si>
    <t>FOTO 08 - Quadro de Destribuição</t>
  </si>
  <si>
    <t>FOTO 09 - Ponto de esgoto</t>
  </si>
  <si>
    <t>10.2 VASO SANITÁRIO SIFONADO COM CAIXA ACOPLADA LOUÇA BRANCA, INCLUSO ENGATE FLEXÍVEL EM PLÁSTICO BRANCO, 1/2  X 40CM - FORNECIMENTO E INSTALAÇÃO. AF_01/2020</t>
  </si>
  <si>
    <t>FOTO 10 -Lavatório, vaso e barra de apoio reta</t>
  </si>
  <si>
    <t>10.3 BARRA DE APOIO RETA, EM ACO INOX POLIDO, COMPRIMENTO 80CM, DIAMETRO MINIMO 3 CM</t>
  </si>
  <si>
    <t>FOTO 11 - Cerâmica do piso e rodapé</t>
  </si>
  <si>
    <t>11.1.2 REVESTIMENTO CERÂMICO PARA PISO COM PLACAS TIPO ESMALTADA EXTRA DE DIMENSÕES 45X45 CM APLICADA EM AMBIENTES DE ÁREA MAIOR QUE 10 M2. AF_06/2014</t>
  </si>
  <si>
    <t>Rodapé cerâmico</t>
  </si>
  <si>
    <t>Piso intertravado</t>
  </si>
  <si>
    <t>FOTO 12 - Piso Intertravado</t>
  </si>
  <si>
    <t>12.5 CORRIMÃO SIMPLES, DIÂMETRO EXTERNO = 1 1/2", EM AÇO GALVANIZADO. AF_04/2019_P</t>
  </si>
  <si>
    <t>METRO</t>
  </si>
  <si>
    <t xml:space="preserve">Corrimão aço galvanizado </t>
  </si>
  <si>
    <t>Cerâmica das paredes dos banheiros</t>
  </si>
  <si>
    <t>14.1.1 APLICAÇÃO DE FUNDO SELADOR ACRÍLICO EM PAREDES, UMA DEMÃO. AF_06/2014</t>
  </si>
  <si>
    <t xml:space="preserve">selador </t>
  </si>
  <si>
    <t>aplicação de massa das áreas internas</t>
  </si>
  <si>
    <t>aplicação de pintura</t>
  </si>
  <si>
    <t>14.2.1 APLICAÇÃO DE FUNDO SELADOR ACRÍLICO EM TETO, UMA DEMÃO. AF_06/2014</t>
  </si>
  <si>
    <t>14.2.2 APLICAÇÃO E LIXAMENTO DE MASSA LÁTEX EM TETO, DUAS DEMÃOS. AF_06/2014</t>
  </si>
  <si>
    <t>massa no teto ambiente interno</t>
  </si>
  <si>
    <t>14.2.3 APLICAÇÃO MANUAL DE PINTURA COM TINTA LÁTEX ACRÍLICA EM TETO, DUAS DEMÃOS. AF_06/2014</t>
  </si>
  <si>
    <t>pintura no teto ambiente interno</t>
  </si>
  <si>
    <t>14.3 ESQUADRIAS</t>
  </si>
  <si>
    <t>14.3.1 PINTURA ESMALTE BRILHANTE PARA MADEIRA, DUAS DEMAOS, SOBRE FUNDO NIVELADOR BRANCO</t>
  </si>
  <si>
    <t>Pintura das portas</t>
  </si>
  <si>
    <t>14.3.2 PINTURA COM TINTA ALQUÍDICA DE ACABAMENTO (ESMALTE SINTÉTICO FOSCO) PULVERIZADA SOBRE SUPERFÍCIES METÁLICAS (EXCETO PERFIL) EXECUTADO EM OBRA (02 DEMÃOS). AF_01/2020</t>
  </si>
  <si>
    <t>Pintura das superficies metálicas</t>
  </si>
  <si>
    <t>Serviços Medidos: Demolições/Remoções; Esquadrias; Instalações Elétricas; Instalações Hidrossanitárias; Louças e Metais; Pavimentação; Rampa; Revestimento e Pintura.</t>
  </si>
  <si>
    <t>FOTO 13 - Pintura de Paredes</t>
  </si>
  <si>
    <t>FOTO 14 - Pintura de Teto</t>
  </si>
  <si>
    <t>FOTO 15 - Pintura de Portas</t>
  </si>
  <si>
    <t>ANEXO LIVRE</t>
  </si>
  <si>
    <t>RELATÓRIO FOTOGRÁFICO BM03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</si>
</sst>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dd/mm/yyyy;@"/>
    <numFmt numFmtId="168" formatCode="&quot;R$&quot;\ #,##0.00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sz val="9"/>
      <name val="Times New Roman"/>
      <family val="1"/>
    </font>
    <font>
      <sz val="9"/>
      <name val="Arial"/>
      <family val="2"/>
    </font>
    <font>
      <b/>
      <sz val="14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name val="Calibri"/>
      <family val="2"/>
    </font>
    <font>
      <b/>
      <sz val="10"/>
      <color rgb="FFFFFFFF"/>
      <name val="Arial"/>
      <family val="2"/>
    </font>
    <font>
      <b/>
      <sz val="14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48"/>
      <color rgb="FFFFFFFF"/>
      <name val="Calibri"/>
      <family val="2"/>
    </font>
    <font>
      <b/>
      <sz val="48"/>
      <name val="Calibri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1"/>
    </font>
    <font>
      <b/>
      <sz val="8"/>
      <color rgb="FF00B050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1"/>
    </font>
    <font>
      <b/>
      <sz val="10"/>
      <color theme="0"/>
      <name val="Calibri"/>
      <family val="2"/>
    </font>
    <font>
      <b/>
      <sz val="36"/>
      <color rgb="FF92D050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10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EBEBE"/>
      </patternFill>
    </fill>
    <fill>
      <patternFill patternType="solid">
        <fgColor rgb="FFA6A6A6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0" fontId="10" fillId="0" borderId="0"/>
    <xf numFmtId="0" fontId="15" fillId="0" borderId="0"/>
    <xf numFmtId="44" fontId="1" fillId="0" borderId="0" applyFont="0" applyFill="0" applyBorder="0" applyAlignment="0" applyProtection="0"/>
  </cellStyleXfs>
  <cellXfs count="343">
    <xf numFmtId="0" fontId="0" fillId="0" borderId="0" xfId="0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4" fontId="4" fillId="0" borderId="15" xfId="0" applyNumberFormat="1" applyFont="1" applyBorder="1" applyAlignment="1">
      <alignment vertical="center" wrapText="1"/>
    </xf>
    <xf numFmtId="164" fontId="4" fillId="0" borderId="15" xfId="0" applyNumberFormat="1" applyFont="1" applyBorder="1" applyAlignment="1">
      <alignment vertical="center" wrapText="1"/>
    </xf>
    <xf numFmtId="4" fontId="3" fillId="0" borderId="15" xfId="0" applyNumberFormat="1" applyFont="1" applyBorder="1" applyAlignment="1">
      <alignment vertical="center" wrapText="1"/>
    </xf>
    <xf numFmtId="165" fontId="4" fillId="0" borderId="15" xfId="3" applyFont="1" applyBorder="1" applyAlignment="1">
      <alignment vertical="center"/>
    </xf>
    <xf numFmtId="164" fontId="4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4" fontId="11" fillId="0" borderId="0" xfId="5" applyNumberFormat="1" applyFont="1" applyAlignment="1">
      <alignment horizontal="center" vertical="center" wrapText="1"/>
    </xf>
    <xf numFmtId="4" fontId="11" fillId="0" borderId="0" xfId="5" applyNumberFormat="1" applyFont="1" applyAlignment="1">
      <alignment vertical="center"/>
    </xf>
    <xf numFmtId="4" fontId="11" fillId="0" borderId="0" xfId="5" applyNumberFormat="1" applyFont="1" applyAlignment="1">
      <alignment horizontal="center" vertical="center"/>
    </xf>
    <xf numFmtId="0" fontId="8" fillId="0" borderId="0" xfId="6" applyFont="1" applyAlignment="1">
      <alignment vertical="center"/>
    </xf>
    <xf numFmtId="0" fontId="4" fillId="0" borderId="0" xfId="6" applyFont="1" applyAlignment="1">
      <alignment horizontal="left"/>
    </xf>
    <xf numFmtId="0" fontId="4" fillId="0" borderId="0" xfId="6" applyFont="1"/>
    <xf numFmtId="0" fontId="6" fillId="0" borderId="0" xfId="6" applyFont="1" applyAlignment="1">
      <alignment horizontal="center" vertical="center"/>
    </xf>
    <xf numFmtId="4" fontId="11" fillId="0" borderId="0" xfId="6" applyNumberFormat="1" applyFont="1" applyAlignment="1">
      <alignment horizontal="center" vertical="center"/>
    </xf>
    <xf numFmtId="0" fontId="11" fillId="0" borderId="0" xfId="6" applyFont="1" applyAlignment="1">
      <alignment vertical="center"/>
    </xf>
    <xf numFmtId="49" fontId="12" fillId="0" borderId="0" xfId="6" applyNumberFormat="1" applyFont="1" applyAlignment="1">
      <alignment horizontal="center" vertical="center"/>
    </xf>
    <xf numFmtId="2" fontId="4" fillId="0" borderId="0" xfId="6" applyNumberFormat="1" applyFont="1" applyAlignment="1">
      <alignment vertical="center"/>
    </xf>
    <xf numFmtId="2" fontId="4" fillId="0" borderId="0" xfId="6" applyNumberFormat="1" applyFont="1"/>
    <xf numFmtId="0" fontId="4" fillId="0" borderId="0" xfId="6" applyFont="1" applyAlignment="1">
      <alignment vertical="center"/>
    </xf>
    <xf numFmtId="4" fontId="4" fillId="0" borderId="0" xfId="6" applyNumberFormat="1" applyFont="1" applyAlignment="1">
      <alignment vertical="center"/>
    </xf>
    <xf numFmtId="4" fontId="14" fillId="0" borderId="0" xfId="6" applyNumberFormat="1" applyFont="1" applyAlignment="1">
      <alignment vertical="center"/>
    </xf>
    <xf numFmtId="0" fontId="3" fillId="5" borderId="6" xfId="0" applyFont="1" applyFill="1" applyBorder="1" applyAlignment="1">
      <alignment horizontal="center" vertical="center"/>
    </xf>
    <xf numFmtId="0" fontId="4" fillId="5" borderId="0" xfId="0" applyFont="1" applyFill="1" applyAlignment="1">
      <alignment vertical="center" wrapText="1"/>
    </xf>
    <xf numFmtId="0" fontId="3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vertical="center"/>
    </xf>
    <xf numFmtId="165" fontId="2" fillId="0" borderId="12" xfId="3" applyFont="1" applyBorder="1" applyAlignment="1">
      <alignment vertical="center"/>
    </xf>
    <xf numFmtId="164" fontId="2" fillId="0" borderId="12" xfId="3" applyNumberFormat="1" applyFont="1" applyBorder="1" applyAlignment="1">
      <alignment vertical="center"/>
    </xf>
    <xf numFmtId="2" fontId="6" fillId="0" borderId="15" xfId="0" applyNumberFormat="1" applyFont="1" applyBorder="1" applyAlignment="1">
      <alignment horizontal="right" vertical="center" wrapText="1"/>
    </xf>
    <xf numFmtId="4" fontId="6" fillId="0" borderId="15" xfId="0" applyNumberFormat="1" applyFont="1" applyBorder="1" applyAlignment="1">
      <alignment horizontal="right" vertical="center" wrapText="1"/>
    </xf>
    <xf numFmtId="165" fontId="2" fillId="5" borderId="15" xfId="3" applyFont="1" applyFill="1" applyBorder="1" applyAlignment="1">
      <alignment vertical="center"/>
    </xf>
    <xf numFmtId="164" fontId="2" fillId="5" borderId="15" xfId="3" applyNumberFormat="1" applyFont="1" applyFill="1" applyBorder="1" applyAlignment="1">
      <alignment vertical="center"/>
    </xf>
    <xf numFmtId="4" fontId="4" fillId="5" borderId="15" xfId="0" applyNumberFormat="1" applyFont="1" applyFill="1" applyBorder="1" applyAlignment="1">
      <alignment vertical="center" wrapText="1"/>
    </xf>
    <xf numFmtId="4" fontId="2" fillId="5" borderId="15" xfId="0" applyNumberFormat="1" applyFont="1" applyFill="1" applyBorder="1" applyAlignment="1">
      <alignment vertical="center" wrapText="1"/>
    </xf>
    <xf numFmtId="2" fontId="6" fillId="5" borderId="15" xfId="0" applyNumberFormat="1" applyFont="1" applyFill="1" applyBorder="1" applyAlignment="1">
      <alignment horizontal="right" vertical="center" wrapText="1"/>
    </xf>
    <xf numFmtId="4" fontId="6" fillId="5" borderId="15" xfId="0" applyNumberFormat="1" applyFont="1" applyFill="1" applyBorder="1" applyAlignment="1">
      <alignment horizontal="right" vertical="center" wrapText="1"/>
    </xf>
    <xf numFmtId="165" fontId="4" fillId="5" borderId="15" xfId="3" applyFont="1" applyFill="1" applyBorder="1" applyAlignment="1">
      <alignment vertical="center"/>
    </xf>
    <xf numFmtId="164" fontId="4" fillId="5" borderId="15" xfId="0" applyNumberFormat="1" applyFont="1" applyFill="1" applyBorder="1" applyAlignment="1">
      <alignment vertical="center" wrapText="1"/>
    </xf>
    <xf numFmtId="165" fontId="4" fillId="4" borderId="15" xfId="3" applyFont="1" applyFill="1" applyBorder="1" applyAlignment="1">
      <alignment vertical="center"/>
    </xf>
    <xf numFmtId="164" fontId="4" fillId="4" borderId="15" xfId="0" applyNumberFormat="1" applyFont="1" applyFill="1" applyBorder="1" applyAlignment="1">
      <alignment vertical="center" wrapText="1"/>
    </xf>
    <xf numFmtId="4" fontId="4" fillId="4" borderId="15" xfId="0" applyNumberFormat="1" applyFont="1" applyFill="1" applyBorder="1" applyAlignment="1">
      <alignment vertical="center" wrapText="1"/>
    </xf>
    <xf numFmtId="4" fontId="6" fillId="4" borderId="15" xfId="0" applyNumberFormat="1" applyFont="1" applyFill="1" applyBorder="1" applyAlignment="1">
      <alignment horizontal="right" vertical="center" wrapText="1"/>
    </xf>
    <xf numFmtId="0" fontId="17" fillId="6" borderId="15" xfId="0" applyFont="1" applyFill="1" applyBorder="1" applyAlignment="1">
      <alignment vertical="center"/>
    </xf>
    <xf numFmtId="0" fontId="19" fillId="6" borderId="10" xfId="0" applyFont="1" applyFill="1" applyBorder="1" applyAlignment="1">
      <alignment vertical="center"/>
    </xf>
    <xf numFmtId="0" fontId="18" fillId="6" borderId="10" xfId="0" applyFont="1" applyFill="1" applyBorder="1" applyAlignment="1">
      <alignment vertical="center"/>
    </xf>
    <xf numFmtId="164" fontId="18" fillId="6" borderId="10" xfId="0" applyNumberFormat="1" applyFont="1" applyFill="1" applyBorder="1" applyAlignment="1">
      <alignment vertical="center"/>
    </xf>
    <xf numFmtId="164" fontId="2" fillId="5" borderId="12" xfId="3" applyNumberFormat="1" applyFont="1" applyFill="1" applyBorder="1" applyAlignment="1">
      <alignment vertical="center"/>
    </xf>
    <xf numFmtId="164" fontId="2" fillId="5" borderId="15" xfId="0" applyNumberFormat="1" applyFont="1" applyFill="1" applyBorder="1" applyAlignment="1">
      <alignment vertical="center" wrapText="1"/>
    </xf>
    <xf numFmtId="164" fontId="4" fillId="5" borderId="15" xfId="3" applyNumberFormat="1" applyFont="1" applyFill="1" applyBorder="1" applyAlignment="1">
      <alignment vertical="center"/>
    </xf>
    <xf numFmtId="164" fontId="4" fillId="5" borderId="15" xfId="0" applyNumberFormat="1" applyFont="1" applyFill="1" applyBorder="1" applyAlignment="1">
      <alignment horizontal="right" vertical="center" wrapText="1"/>
    </xf>
    <xf numFmtId="0" fontId="4" fillId="0" borderId="0" xfId="6" applyFont="1" applyBorder="1"/>
    <xf numFmtId="0" fontId="4" fillId="0" borderId="11" xfId="6" applyFont="1" applyBorder="1"/>
    <xf numFmtId="164" fontId="4" fillId="5" borderId="15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64" fontId="2" fillId="5" borderId="15" xfId="0" applyNumberFormat="1" applyFont="1" applyFill="1" applyBorder="1" applyAlignment="1">
      <alignment horizontal="right" vertical="center" wrapText="1"/>
    </xf>
    <xf numFmtId="0" fontId="2" fillId="8" borderId="19" xfId="0" applyFont="1" applyFill="1" applyBorder="1" applyAlignment="1">
      <alignment horizontal="left" vertical="center" wrapText="1"/>
    </xf>
    <xf numFmtId="0" fontId="22" fillId="8" borderId="20" xfId="0" applyFont="1" applyFill="1" applyBorder="1" applyAlignment="1">
      <alignment horizontal="left" vertical="top" wrapText="1"/>
    </xf>
    <xf numFmtId="0" fontId="22" fillId="8" borderId="15" xfId="0" applyFont="1" applyFill="1" applyBorder="1" applyAlignment="1">
      <alignment horizontal="left" vertical="top" wrapText="1"/>
    </xf>
    <xf numFmtId="0" fontId="22" fillId="8" borderId="21" xfId="0" applyFont="1" applyFill="1" applyBorder="1" applyAlignment="1">
      <alignment horizontal="center" vertical="top" wrapText="1"/>
    </xf>
    <xf numFmtId="0" fontId="16" fillId="6" borderId="15" xfId="0" applyFont="1" applyFill="1" applyBorder="1"/>
    <xf numFmtId="0" fontId="18" fillId="6" borderId="15" xfId="0" applyFont="1" applyFill="1" applyBorder="1" applyAlignment="1">
      <alignment vertical="center"/>
    </xf>
    <xf numFmtId="0" fontId="18" fillId="6" borderId="9" xfId="0" applyFont="1" applyFill="1" applyBorder="1" applyAlignment="1">
      <alignment vertical="center"/>
    </xf>
    <xf numFmtId="2" fontId="28" fillId="10" borderId="9" xfId="0" applyNumberFormat="1" applyFont="1" applyFill="1" applyBorder="1" applyAlignment="1">
      <alignment vertical="top" shrinkToFit="1"/>
    </xf>
    <xf numFmtId="0" fontId="29" fillId="10" borderId="11" xfId="0" applyFont="1" applyFill="1" applyBorder="1" applyAlignment="1">
      <alignment horizontal="left" vertical="top" wrapText="1"/>
    </xf>
    <xf numFmtId="2" fontId="28" fillId="0" borderId="16" xfId="0" applyNumberFormat="1" applyFont="1" applyFill="1" applyBorder="1" applyAlignment="1">
      <alignment horizontal="right" vertical="top" indent="1" shrinkToFit="1"/>
    </xf>
    <xf numFmtId="0" fontId="4" fillId="0" borderId="7" xfId="6" applyFont="1" applyBorder="1"/>
    <xf numFmtId="0" fontId="22" fillId="11" borderId="10" xfId="0" applyFont="1" applyFill="1" applyBorder="1" applyAlignment="1">
      <alignment vertical="top" wrapText="1"/>
    </xf>
    <xf numFmtId="0" fontId="4" fillId="9" borderId="11" xfId="6" applyFont="1" applyFill="1" applyBorder="1"/>
    <xf numFmtId="2" fontId="28" fillId="0" borderId="23" xfId="0" applyNumberFormat="1" applyFont="1" applyFill="1" applyBorder="1" applyAlignment="1">
      <alignment horizontal="right" vertical="top" indent="1" shrinkToFit="1"/>
    </xf>
    <xf numFmtId="0" fontId="29" fillId="0" borderId="10" xfId="0" applyFont="1" applyFill="1" applyBorder="1" applyAlignment="1">
      <alignment vertical="top" wrapText="1"/>
    </xf>
    <xf numFmtId="0" fontId="22" fillId="7" borderId="0" xfId="0" applyFont="1" applyFill="1" applyBorder="1" applyAlignment="1">
      <alignment horizontal="left" vertical="top" wrapText="1"/>
    </xf>
    <xf numFmtId="0" fontId="4" fillId="7" borderId="0" xfId="6" applyFont="1" applyFill="1"/>
    <xf numFmtId="0" fontId="22" fillId="0" borderId="7" xfId="0" applyFont="1" applyFill="1" applyBorder="1" applyAlignment="1">
      <alignment vertical="top" wrapText="1"/>
    </xf>
    <xf numFmtId="2" fontId="28" fillId="11" borderId="25" xfId="0" applyNumberFormat="1" applyFont="1" applyFill="1" applyBorder="1" applyAlignment="1">
      <alignment horizontal="right" vertical="top" indent="1" shrinkToFit="1"/>
    </xf>
    <xf numFmtId="0" fontId="29" fillId="7" borderId="11" xfId="0" applyFont="1" applyFill="1" applyBorder="1" applyAlignment="1">
      <alignment horizontal="left" vertical="top" wrapText="1"/>
    </xf>
    <xf numFmtId="0" fontId="29" fillId="9" borderId="11" xfId="0" applyFont="1" applyFill="1" applyBorder="1" applyAlignment="1">
      <alignment horizontal="left" vertical="top" wrapText="1"/>
    </xf>
    <xf numFmtId="0" fontId="0" fillId="0" borderId="21" xfId="0" applyFill="1" applyBorder="1" applyAlignment="1">
      <alignment wrapText="1"/>
    </xf>
    <xf numFmtId="0" fontId="5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32" fillId="0" borderId="26" xfId="0" applyFont="1" applyFill="1" applyBorder="1" applyAlignment="1">
      <alignment horizontal="center" vertical="top" wrapText="1"/>
    </xf>
    <xf numFmtId="166" fontId="2" fillId="5" borderId="15" xfId="0" applyNumberFormat="1" applyFont="1" applyFill="1" applyBorder="1" applyAlignment="1">
      <alignment horizontal="right" vertical="center" wrapText="1"/>
    </xf>
    <xf numFmtId="166" fontId="2" fillId="5" borderId="15" xfId="0" applyNumberFormat="1" applyFont="1" applyFill="1" applyBorder="1" applyAlignment="1">
      <alignment vertical="center" wrapText="1"/>
    </xf>
    <xf numFmtId="0" fontId="4" fillId="0" borderId="0" xfId="6" applyFont="1" applyAlignment="1">
      <alignment horizontal="left"/>
    </xf>
    <xf numFmtId="43" fontId="33" fillId="5" borderId="0" xfId="1" applyFont="1" applyFill="1" applyAlignment="1">
      <alignment vertical="center"/>
    </xf>
    <xf numFmtId="0" fontId="33" fillId="5" borderId="0" xfId="0" applyFont="1" applyFill="1"/>
    <xf numFmtId="0" fontId="33" fillId="5" borderId="0" xfId="0" applyFont="1" applyFill="1" applyAlignment="1">
      <alignment vertical="center"/>
    </xf>
    <xf numFmtId="10" fontId="33" fillId="5" borderId="0" xfId="2" applyNumberFormat="1" applyFont="1" applyFill="1" applyAlignment="1">
      <alignment vertical="center"/>
    </xf>
    <xf numFmtId="0" fontId="33" fillId="0" borderId="15" xfId="0" applyFont="1" applyBorder="1" applyAlignment="1">
      <alignment vertical="center" wrapText="1"/>
    </xf>
    <xf numFmtId="0" fontId="33" fillId="0" borderId="0" xfId="0" applyFont="1" applyAlignment="1">
      <alignment vertical="center"/>
    </xf>
    <xf numFmtId="43" fontId="33" fillId="0" borderId="0" xfId="1" applyFont="1" applyAlignment="1">
      <alignment vertical="center"/>
    </xf>
    <xf numFmtId="0" fontId="33" fillId="5" borderId="15" xfId="0" applyFont="1" applyFill="1" applyBorder="1"/>
    <xf numFmtId="49" fontId="2" fillId="2" borderId="15" xfId="0" applyNumberFormat="1" applyFont="1" applyFill="1" applyBorder="1" applyAlignment="1">
      <alignment horizontal="left" vertical="center"/>
    </xf>
    <xf numFmtId="49" fontId="2" fillId="5" borderId="15" xfId="0" applyNumberFormat="1" applyFont="1" applyFill="1" applyBorder="1" applyAlignment="1">
      <alignment horizontal="center" vertical="center"/>
    </xf>
    <xf numFmtId="49" fontId="2" fillId="5" borderId="15" xfId="0" applyNumberFormat="1" applyFont="1" applyFill="1" applyBorder="1" applyAlignment="1">
      <alignment vertical="center"/>
    </xf>
    <xf numFmtId="4" fontId="2" fillId="5" borderId="15" xfId="0" applyNumberFormat="1" applyFont="1" applyFill="1" applyBorder="1" applyAlignment="1">
      <alignment horizontal="center" vertical="center"/>
    </xf>
    <xf numFmtId="0" fontId="33" fillId="5" borderId="15" xfId="0" applyFont="1" applyFill="1" applyBorder="1" applyAlignment="1">
      <alignment vertical="center"/>
    </xf>
    <xf numFmtId="43" fontId="33" fillId="5" borderId="15" xfId="1" applyFont="1" applyFill="1" applyBorder="1" applyAlignment="1">
      <alignment vertical="center"/>
    </xf>
    <xf numFmtId="166" fontId="34" fillId="5" borderId="15" xfId="0" applyNumberFormat="1" applyFont="1" applyFill="1" applyBorder="1" applyAlignment="1">
      <alignment horizontal="right"/>
    </xf>
    <xf numFmtId="49" fontId="4" fillId="0" borderId="15" xfId="0" applyNumberFormat="1" applyFont="1" applyBorder="1" applyAlignment="1">
      <alignment horizontal="left" vertical="center" wrapText="1"/>
    </xf>
    <xf numFmtId="49" fontId="4" fillId="0" borderId="15" xfId="0" applyNumberFormat="1" applyFont="1" applyBorder="1" applyAlignment="1">
      <alignment horizontal="justify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" fontId="4" fillId="0" borderId="15" xfId="0" applyNumberFormat="1" applyFont="1" applyBorder="1" applyAlignment="1">
      <alignment horizontal="center" vertical="center" wrapText="1"/>
    </xf>
    <xf numFmtId="0" fontId="33" fillId="0" borderId="15" xfId="0" applyFont="1" applyBorder="1" applyAlignment="1">
      <alignment vertical="center"/>
    </xf>
    <xf numFmtId="0" fontId="33" fillId="5" borderId="15" xfId="0" applyFont="1" applyFill="1" applyBorder="1" applyAlignment="1">
      <alignment horizontal="right"/>
    </xf>
    <xf numFmtId="166" fontId="34" fillId="5" borderId="15" xfId="0" applyNumberFormat="1" applyFont="1" applyFill="1" applyBorder="1"/>
    <xf numFmtId="4" fontId="8" fillId="0" borderId="15" xfId="0" applyNumberFormat="1" applyFont="1" applyBorder="1" applyAlignment="1">
      <alignment horizontal="center" vertical="center" wrapText="1"/>
    </xf>
    <xf numFmtId="2" fontId="8" fillId="0" borderId="15" xfId="0" applyNumberFormat="1" applyFont="1" applyBorder="1" applyAlignment="1">
      <alignment horizontal="right" vertical="center" wrapText="1"/>
    </xf>
    <xf numFmtId="4" fontId="8" fillId="0" borderId="15" xfId="0" applyNumberFormat="1" applyFont="1" applyBorder="1" applyAlignment="1">
      <alignment horizontal="right" vertical="center" wrapText="1"/>
    </xf>
    <xf numFmtId="4" fontId="8" fillId="0" borderId="15" xfId="0" applyNumberFormat="1" applyFont="1" applyBorder="1" applyAlignment="1">
      <alignment vertical="center" wrapText="1"/>
    </xf>
    <xf numFmtId="164" fontId="8" fillId="0" borderId="15" xfId="0" applyNumberFormat="1" applyFont="1" applyBorder="1" applyAlignment="1">
      <alignment vertical="center" wrapText="1"/>
    </xf>
    <xf numFmtId="43" fontId="33" fillId="0" borderId="15" xfId="1" applyFont="1" applyBorder="1" applyAlignment="1">
      <alignment vertical="center"/>
    </xf>
    <xf numFmtId="49" fontId="4" fillId="0" borderId="15" xfId="0" applyNumberFormat="1" applyFont="1" applyBorder="1" applyAlignment="1">
      <alignment vertical="center" wrapText="1"/>
    </xf>
    <xf numFmtId="0" fontId="4" fillId="0" borderId="15" xfId="0" applyFont="1" applyBorder="1" applyAlignment="1">
      <alignment horizontal="justify" vertical="center" wrapText="1"/>
    </xf>
    <xf numFmtId="4" fontId="4" fillId="0" borderId="15" xfId="0" applyNumberFormat="1" applyFont="1" applyBorder="1" applyAlignment="1">
      <alignment horizontal="center" vertical="center"/>
    </xf>
    <xf numFmtId="4" fontId="34" fillId="5" borderId="15" xfId="0" applyNumberFormat="1" applyFont="1" applyFill="1" applyBorder="1"/>
    <xf numFmtId="49" fontId="2" fillId="4" borderId="15" xfId="0" applyNumberFormat="1" applyFont="1" applyFill="1" applyBorder="1" applyAlignment="1">
      <alignment horizontal="left" vertical="center" wrapText="1"/>
    </xf>
    <xf numFmtId="49" fontId="2" fillId="4" borderId="15" xfId="0" applyNumberFormat="1" applyFont="1" applyFill="1" applyBorder="1" applyAlignment="1">
      <alignment vertical="center" wrapText="1"/>
    </xf>
    <xf numFmtId="49" fontId="2" fillId="4" borderId="15" xfId="0" applyNumberFormat="1" applyFont="1" applyFill="1" applyBorder="1" applyAlignment="1">
      <alignment horizontal="center" vertical="center" wrapText="1"/>
    </xf>
    <xf numFmtId="4" fontId="2" fillId="4" borderId="15" xfId="0" applyNumberFormat="1" applyFont="1" applyFill="1" applyBorder="1" applyAlignment="1">
      <alignment horizontal="center" vertical="center" wrapText="1"/>
    </xf>
    <xf numFmtId="0" fontId="33" fillId="4" borderId="15" xfId="0" applyFont="1" applyFill="1" applyBorder="1" applyAlignment="1">
      <alignment vertical="center"/>
    </xf>
    <xf numFmtId="2" fontId="33" fillId="0" borderId="15" xfId="0" applyNumberFormat="1" applyFont="1" applyBorder="1" applyAlignment="1">
      <alignment vertical="center"/>
    </xf>
    <xf numFmtId="49" fontId="2" fillId="5" borderId="15" xfId="0" applyNumberFormat="1" applyFont="1" applyFill="1" applyBorder="1" applyAlignment="1">
      <alignment horizontal="left" vertical="center"/>
    </xf>
    <xf numFmtId="43" fontId="33" fillId="0" borderId="15" xfId="1" applyFont="1" applyFill="1" applyBorder="1" applyAlignment="1">
      <alignment vertical="center"/>
    </xf>
    <xf numFmtId="0" fontId="4" fillId="0" borderId="15" xfId="0" applyFont="1" applyBorder="1" applyAlignment="1">
      <alignment horizontal="justify" vertical="center"/>
    </xf>
    <xf numFmtId="4" fontId="33" fillId="0" borderId="15" xfId="0" applyNumberFormat="1" applyFont="1" applyBorder="1" applyAlignment="1">
      <alignment vertical="center"/>
    </xf>
    <xf numFmtId="43" fontId="33" fillId="0" borderId="15" xfId="1" applyFont="1" applyBorder="1"/>
    <xf numFmtId="2" fontId="4" fillId="0" borderId="15" xfId="0" applyNumberFormat="1" applyFont="1" applyBorder="1" applyAlignment="1">
      <alignment horizontal="right" vertical="center" wrapText="1"/>
    </xf>
    <xf numFmtId="0" fontId="3" fillId="7" borderId="15" xfId="0" applyFont="1" applyFill="1" applyBorder="1" applyAlignment="1">
      <alignment vertical="center"/>
    </xf>
    <xf numFmtId="14" fontId="0" fillId="7" borderId="15" xfId="0" applyNumberFormat="1" applyFill="1" applyBorder="1"/>
    <xf numFmtId="0" fontId="2" fillId="7" borderId="15" xfId="0" applyFont="1" applyFill="1" applyBorder="1" applyAlignment="1">
      <alignment vertical="center"/>
    </xf>
    <xf numFmtId="0" fontId="4" fillId="9" borderId="15" xfId="0" applyFont="1" applyFill="1" applyBorder="1" applyAlignment="1">
      <alignment vertical="center"/>
    </xf>
    <xf numFmtId="0" fontId="33" fillId="9" borderId="15" xfId="0" applyFont="1" applyFill="1" applyBorder="1" applyAlignment="1">
      <alignment vertical="center"/>
    </xf>
    <xf numFmtId="43" fontId="33" fillId="9" borderId="15" xfId="1" applyFont="1" applyFill="1" applyBorder="1"/>
    <xf numFmtId="165" fontId="4" fillId="9" borderId="15" xfId="3" applyFont="1" applyFill="1" applyBorder="1" applyAlignment="1">
      <alignment vertical="center"/>
    </xf>
    <xf numFmtId="164" fontId="4" fillId="9" borderId="15" xfId="3" applyNumberFormat="1" applyFont="1" applyFill="1" applyBorder="1" applyAlignment="1">
      <alignment vertical="center"/>
    </xf>
    <xf numFmtId="168" fontId="2" fillId="5" borderId="15" xfId="0" applyNumberFormat="1" applyFont="1" applyFill="1" applyBorder="1" applyAlignment="1">
      <alignment vertical="center" wrapText="1"/>
    </xf>
    <xf numFmtId="168" fontId="34" fillId="5" borderId="15" xfId="0" applyNumberFormat="1" applyFont="1" applyFill="1" applyBorder="1"/>
    <xf numFmtId="168" fontId="2" fillId="9" borderId="15" xfId="0" applyNumberFormat="1" applyFont="1" applyFill="1" applyBorder="1" applyAlignment="1">
      <alignment vertical="center"/>
    </xf>
    <xf numFmtId="168" fontId="34" fillId="9" borderId="15" xfId="0" applyNumberFormat="1" applyFont="1" applyFill="1" applyBorder="1"/>
    <xf numFmtId="2" fontId="4" fillId="0" borderId="9" xfId="4" applyNumberFormat="1" applyFont="1" applyBorder="1"/>
    <xf numFmtId="0" fontId="4" fillId="0" borderId="11" xfId="4" applyFont="1" applyBorder="1"/>
    <xf numFmtId="168" fontId="0" fillId="0" borderId="0" xfId="0" applyNumberFormat="1"/>
    <xf numFmtId="0" fontId="4" fillId="0" borderId="15" xfId="4" applyFont="1" applyBorder="1"/>
    <xf numFmtId="0" fontId="4" fillId="0" borderId="0" xfId="6" applyFont="1" applyAlignment="1"/>
    <xf numFmtId="14" fontId="0" fillId="0" borderId="0" xfId="0" applyNumberFormat="1"/>
    <xf numFmtId="1" fontId="4" fillId="7" borderId="15" xfId="0" applyNumberFormat="1" applyFont="1" applyFill="1" applyBorder="1" applyAlignment="1">
      <alignment vertical="center"/>
    </xf>
    <xf numFmtId="4" fontId="39" fillId="5" borderId="15" xfId="0" applyNumberFormat="1" applyFont="1" applyFill="1" applyBorder="1" applyAlignment="1">
      <alignment vertical="center" wrapText="1"/>
    </xf>
    <xf numFmtId="0" fontId="40" fillId="12" borderId="27" xfId="0" applyFont="1" applyFill="1" applyBorder="1" applyAlignment="1">
      <alignment horizontal="left" vertical="top" wrapText="1"/>
    </xf>
    <xf numFmtId="0" fontId="40" fillId="12" borderId="27" xfId="0" applyFont="1" applyFill="1" applyBorder="1" applyAlignment="1">
      <alignment horizontal="center" vertical="center" wrapText="1"/>
    </xf>
    <xf numFmtId="44" fontId="2" fillId="4" borderId="15" xfId="7" applyFont="1" applyFill="1" applyBorder="1" applyAlignment="1">
      <alignment horizontal="center" vertical="center" wrapText="1"/>
    </xf>
    <xf numFmtId="44" fontId="34" fillId="4" borderId="15" xfId="7" applyFont="1" applyFill="1" applyBorder="1"/>
    <xf numFmtId="164" fontId="4" fillId="5" borderId="15" xfId="0" applyNumberFormat="1" applyFont="1" applyFill="1" applyBorder="1" applyAlignment="1">
      <alignment horizontal="center" vertical="center" wrapText="1"/>
    </xf>
    <xf numFmtId="44" fontId="33" fillId="5" borderId="15" xfId="7" applyFont="1" applyFill="1" applyBorder="1" applyAlignment="1">
      <alignment horizontal="right"/>
    </xf>
    <xf numFmtId="4" fontId="41" fillId="0" borderId="15" xfId="0" applyNumberFormat="1" applyFont="1" applyBorder="1" applyAlignment="1">
      <alignment vertical="center" wrapText="1"/>
    </xf>
    <xf numFmtId="0" fontId="22" fillId="0" borderId="0" xfId="0" applyFont="1" applyFill="1" applyBorder="1" applyAlignment="1">
      <alignment horizontal="center" vertical="top" wrapText="1"/>
    </xf>
    <xf numFmtId="2" fontId="28" fillId="0" borderId="0" xfId="0" applyNumberFormat="1" applyFont="1" applyFill="1" applyBorder="1" applyAlignment="1">
      <alignment horizontal="right" vertical="top" indent="1" shrinkToFit="1"/>
    </xf>
    <xf numFmtId="0" fontId="29" fillId="7" borderId="0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vertical="top" wrapText="1"/>
    </xf>
    <xf numFmtId="0" fontId="0" fillId="0" borderId="0" xfId="0" applyAlignment="1"/>
    <xf numFmtId="44" fontId="33" fillId="5" borderId="15" xfId="7" applyFont="1" applyFill="1" applyBorder="1" applyAlignment="1">
      <alignment vertical="center"/>
    </xf>
    <xf numFmtId="0" fontId="42" fillId="0" borderId="15" xfId="0" applyFont="1" applyBorder="1" applyAlignment="1">
      <alignment vertical="center"/>
    </xf>
    <xf numFmtId="43" fontId="42" fillId="0" borderId="15" xfId="1" applyFont="1" applyBorder="1" applyAlignment="1">
      <alignment vertical="center"/>
    </xf>
    <xf numFmtId="2" fontId="33" fillId="0" borderId="15" xfId="0" applyNumberFormat="1" applyFont="1" applyBorder="1" applyAlignment="1">
      <alignment horizontal="right" vertical="center" wrapText="1"/>
    </xf>
    <xf numFmtId="0" fontId="43" fillId="0" borderId="15" xfId="4" applyFont="1" applyBorder="1"/>
    <xf numFmtId="0" fontId="43" fillId="0" borderId="11" xfId="4" applyFont="1" applyBorder="1"/>
    <xf numFmtId="14" fontId="18" fillId="6" borderId="15" xfId="0" applyNumberFormat="1" applyFont="1" applyFill="1" applyBorder="1" applyAlignment="1">
      <alignment vertical="center"/>
    </xf>
    <xf numFmtId="44" fontId="33" fillId="5" borderId="15" xfId="7" applyFont="1" applyFill="1" applyBorder="1"/>
    <xf numFmtId="0" fontId="40" fillId="0" borderId="27" xfId="0" applyFont="1" applyFill="1" applyBorder="1" applyAlignment="1">
      <alignment horizontal="left" vertical="top" wrapText="1"/>
    </xf>
    <xf numFmtId="0" fontId="33" fillId="13" borderId="15" xfId="0" applyFont="1" applyFill="1" applyBorder="1" applyAlignment="1">
      <alignment vertical="center"/>
    </xf>
    <xf numFmtId="43" fontId="33" fillId="13" borderId="15" xfId="1" applyFont="1" applyFill="1" applyBorder="1" applyAlignment="1">
      <alignment vertical="center"/>
    </xf>
    <xf numFmtId="49" fontId="4" fillId="0" borderId="15" xfId="0" applyNumberFormat="1" applyFont="1" applyFill="1" applyBorder="1" applyAlignment="1">
      <alignment horizontal="center" vertical="center" wrapText="1"/>
    </xf>
    <xf numFmtId="4" fontId="4" fillId="0" borderId="15" xfId="0" applyNumberFormat="1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vertical="center"/>
    </xf>
    <xf numFmtId="2" fontId="33" fillId="0" borderId="15" xfId="0" applyNumberFormat="1" applyFont="1" applyFill="1" applyBorder="1" applyAlignment="1">
      <alignment vertical="center"/>
    </xf>
    <xf numFmtId="4" fontId="6" fillId="0" borderId="15" xfId="0" applyNumberFormat="1" applyFont="1" applyFill="1" applyBorder="1" applyAlignment="1">
      <alignment horizontal="right" vertical="center" wrapText="1"/>
    </xf>
    <xf numFmtId="165" fontId="4" fillId="0" borderId="15" xfId="3" applyFont="1" applyFill="1" applyBorder="1" applyAlignment="1">
      <alignment vertical="center"/>
    </xf>
    <xf numFmtId="164" fontId="4" fillId="0" borderId="15" xfId="0" applyNumberFormat="1" applyFont="1" applyFill="1" applyBorder="1" applyAlignment="1">
      <alignment vertical="center" wrapText="1"/>
    </xf>
    <xf numFmtId="4" fontId="4" fillId="0" borderId="15" xfId="0" applyNumberFormat="1" applyFont="1" applyFill="1" applyBorder="1" applyAlignment="1">
      <alignment vertical="center" wrapText="1"/>
    </xf>
    <xf numFmtId="4" fontId="47" fillId="0" borderId="15" xfId="0" applyNumberFormat="1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4" fontId="48" fillId="0" borderId="15" xfId="0" applyNumberFormat="1" applyFont="1" applyBorder="1" applyAlignment="1">
      <alignment vertical="center" wrapText="1"/>
    </xf>
    <xf numFmtId="2" fontId="28" fillId="0" borderId="0" xfId="0" applyNumberFormat="1" applyFont="1" applyFill="1" applyBorder="1" applyAlignment="1">
      <alignment vertical="top" shrinkToFit="1"/>
    </xf>
    <xf numFmtId="0" fontId="4" fillId="0" borderId="1" xfId="4" applyFont="1" applyBorder="1"/>
    <xf numFmtId="2" fontId="4" fillId="0" borderId="2" xfId="4" applyNumberFormat="1" applyFont="1" applyBorder="1"/>
    <xf numFmtId="0" fontId="4" fillId="0" borderId="2" xfId="4" applyFont="1" applyBorder="1"/>
    <xf numFmtId="49" fontId="4" fillId="15" borderId="15" xfId="0" applyNumberFormat="1" applyFont="1" applyFill="1" applyBorder="1" applyAlignment="1">
      <alignment horizontal="left" vertical="center" wrapText="1"/>
    </xf>
    <xf numFmtId="2" fontId="43" fillId="0" borderId="9" xfId="4" applyNumberFormat="1" applyFont="1" applyFill="1" applyBorder="1"/>
    <xf numFmtId="2" fontId="4" fillId="0" borderId="9" xfId="4" applyNumberFormat="1" applyFont="1" applyFill="1" applyBorder="1"/>
    <xf numFmtId="0" fontId="40" fillId="12" borderId="15" xfId="0" applyFont="1" applyFill="1" applyBorder="1" applyAlignment="1">
      <alignment horizontal="center" vertical="top" wrapText="1"/>
    </xf>
    <xf numFmtId="49" fontId="4" fillId="16" borderId="15" xfId="0" applyNumberFormat="1" applyFont="1" applyFill="1" applyBorder="1" applyAlignment="1">
      <alignment horizontal="left" vertical="center" wrapText="1"/>
    </xf>
    <xf numFmtId="49" fontId="43" fillId="16" borderId="15" xfId="0" applyNumberFormat="1" applyFont="1" applyFill="1" applyBorder="1" applyAlignment="1">
      <alignment horizontal="left" vertical="center" wrapText="1"/>
    </xf>
    <xf numFmtId="0" fontId="40" fillId="12" borderId="15" xfId="0" applyFont="1" applyFill="1" applyBorder="1" applyAlignment="1">
      <alignment horizontal="left" vertical="top" wrapText="1"/>
    </xf>
    <xf numFmtId="0" fontId="40" fillId="12" borderId="15" xfId="0" applyFont="1" applyFill="1" applyBorder="1" applyAlignment="1">
      <alignment horizontal="center" vertical="center" wrapText="1"/>
    </xf>
    <xf numFmtId="0" fontId="40" fillId="0" borderId="15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44" fillId="12" borderId="15" xfId="0" applyFont="1" applyFill="1" applyBorder="1" applyAlignment="1">
      <alignment horizontal="left" vertical="top" wrapText="1"/>
    </xf>
    <xf numFmtId="49" fontId="4" fillId="0" borderId="15" xfId="0" applyNumberFormat="1" applyFont="1" applyFill="1" applyBorder="1" applyAlignment="1">
      <alignment horizontal="left" vertical="center" wrapText="1"/>
    </xf>
    <xf numFmtId="168" fontId="49" fillId="9" borderId="15" xfId="0" applyNumberFormat="1" applyFont="1" applyFill="1" applyBorder="1" applyAlignment="1">
      <alignment vertical="center"/>
    </xf>
    <xf numFmtId="0" fontId="40" fillId="9" borderId="15" xfId="0" applyFont="1" applyFill="1" applyBorder="1" applyAlignment="1">
      <alignment horizontal="center" vertical="center" wrapText="1"/>
    </xf>
    <xf numFmtId="0" fontId="40" fillId="5" borderId="15" xfId="0" applyFont="1" applyFill="1" applyBorder="1" applyAlignment="1">
      <alignment horizontal="center" vertical="center" wrapText="1"/>
    </xf>
    <xf numFmtId="0" fontId="4" fillId="9" borderId="11" xfId="4" applyFont="1" applyFill="1" applyBorder="1"/>
    <xf numFmtId="0" fontId="4" fillId="5" borderId="11" xfId="4" applyFont="1" applyFill="1" applyBorder="1"/>
    <xf numFmtId="0" fontId="40" fillId="12" borderId="1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vertical="top" wrapText="1"/>
    </xf>
    <xf numFmtId="0" fontId="4" fillId="0" borderId="0" xfId="6" applyFont="1" applyFill="1" applyBorder="1"/>
    <xf numFmtId="0" fontId="22" fillId="0" borderId="10" xfId="0" applyFont="1" applyFill="1" applyBorder="1" applyAlignment="1">
      <alignment vertical="top" wrapText="1"/>
    </xf>
    <xf numFmtId="0" fontId="22" fillId="0" borderId="9" xfId="0" applyFont="1" applyFill="1" applyBorder="1" applyAlignment="1">
      <alignment vertical="top" wrapText="1"/>
    </xf>
    <xf numFmtId="0" fontId="22" fillId="10" borderId="9" xfId="0" applyFont="1" applyFill="1" applyBorder="1" applyAlignment="1">
      <alignment vertical="top" wrapText="1"/>
    </xf>
    <xf numFmtId="0" fontId="22" fillId="10" borderId="10" xfId="0" applyFont="1" applyFill="1" applyBorder="1" applyAlignment="1">
      <alignment vertical="top" wrapText="1"/>
    </xf>
    <xf numFmtId="0" fontId="22" fillId="10" borderId="11" xfId="0" applyFont="1" applyFill="1" applyBorder="1" applyAlignment="1">
      <alignment vertical="top" wrapText="1"/>
    </xf>
    <xf numFmtId="0" fontId="22" fillId="0" borderId="22" xfId="0" applyFont="1" applyFill="1" applyBorder="1" applyAlignment="1">
      <alignment vertical="top" wrapText="1"/>
    </xf>
    <xf numFmtId="0" fontId="22" fillId="11" borderId="28" xfId="0" applyFont="1" applyFill="1" applyBorder="1" applyAlignment="1">
      <alignment vertical="top" wrapText="1"/>
    </xf>
    <xf numFmtId="0" fontId="22" fillId="11" borderId="29" xfId="0" applyFont="1" applyFill="1" applyBorder="1" applyAlignment="1">
      <alignment vertical="top" wrapText="1"/>
    </xf>
    <xf numFmtId="0" fontId="22" fillId="11" borderId="30" xfId="0" applyFont="1" applyFill="1" applyBorder="1" applyAlignment="1">
      <alignment vertical="top" wrapText="1"/>
    </xf>
    <xf numFmtId="0" fontId="22" fillId="0" borderId="16" xfId="0" applyFont="1" applyFill="1" applyBorder="1" applyAlignment="1">
      <alignment vertical="top" wrapText="1"/>
    </xf>
    <xf numFmtId="0" fontId="22" fillId="0" borderId="17" xfId="0" applyFont="1" applyFill="1" applyBorder="1" applyAlignment="1">
      <alignment vertical="top" wrapText="1"/>
    </xf>
    <xf numFmtId="0" fontId="22" fillId="0" borderId="18" xfId="0" applyFont="1" applyFill="1" applyBorder="1" applyAlignment="1">
      <alignment vertical="top" wrapText="1"/>
    </xf>
    <xf numFmtId="0" fontId="4" fillId="0" borderId="0" xfId="4" applyFont="1" applyBorder="1"/>
    <xf numFmtId="0" fontId="40" fillId="12" borderId="0" xfId="0" applyFont="1" applyFill="1" applyBorder="1" applyAlignment="1">
      <alignment horizontal="center" vertical="center" wrapText="1"/>
    </xf>
    <xf numFmtId="2" fontId="4" fillId="0" borderId="0" xfId="4" applyNumberFormat="1" applyFont="1" applyBorder="1" applyAlignment="1">
      <alignment wrapText="1"/>
    </xf>
    <xf numFmtId="164" fontId="3" fillId="5" borderId="13" xfId="0" applyNumberFormat="1" applyFont="1" applyFill="1" applyBorder="1" applyAlignment="1">
      <alignment horizontal="center" vertical="center"/>
    </xf>
    <xf numFmtId="164" fontId="3" fillId="5" borderId="14" xfId="0" applyNumberFormat="1" applyFont="1" applyFill="1" applyBorder="1" applyAlignment="1">
      <alignment horizontal="center" vertical="center"/>
    </xf>
    <xf numFmtId="164" fontId="3" fillId="5" borderId="3" xfId="0" applyNumberFormat="1" applyFont="1" applyFill="1" applyBorder="1" applyAlignment="1">
      <alignment horizontal="center" vertical="center"/>
    </xf>
    <xf numFmtId="164" fontId="3" fillId="5" borderId="5" xfId="0" applyNumberFormat="1" applyFont="1" applyFill="1" applyBorder="1" applyAlignment="1">
      <alignment horizontal="center" vertical="center"/>
    </xf>
    <xf numFmtId="164" fontId="3" fillId="5" borderId="8" xfId="0" applyNumberFormat="1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top"/>
    </xf>
    <xf numFmtId="0" fontId="30" fillId="0" borderId="2" xfId="0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top"/>
    </xf>
    <xf numFmtId="0" fontId="30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2" fillId="9" borderId="15" xfId="0" applyNumberFormat="1" applyFont="1" applyFill="1" applyBorder="1" applyAlignment="1">
      <alignment horizontal="right" vertical="center"/>
    </xf>
    <xf numFmtId="0" fontId="4" fillId="9" borderId="15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165" fontId="3" fillId="5" borderId="15" xfId="3" applyFont="1" applyFill="1" applyBorder="1" applyAlignment="1">
      <alignment horizontal="center" vertical="center"/>
    </xf>
    <xf numFmtId="165" fontId="3" fillId="5" borderId="12" xfId="3" applyFont="1" applyFill="1" applyBorder="1" applyAlignment="1">
      <alignment horizontal="center" vertical="center"/>
    </xf>
    <xf numFmtId="0" fontId="35" fillId="6" borderId="15" xfId="0" applyFont="1" applyFill="1" applyBorder="1" applyAlignment="1">
      <alignment horizontal="center" vertical="center"/>
    </xf>
    <xf numFmtId="164" fontId="18" fillId="6" borderId="15" xfId="0" applyNumberFormat="1" applyFont="1" applyFill="1" applyBorder="1" applyAlignment="1">
      <alignment horizontal="center" vertical="center" wrapText="1"/>
    </xf>
    <xf numFmtId="4" fontId="46" fillId="6" borderId="15" xfId="6" applyNumberFormat="1" applyFont="1" applyFill="1" applyBorder="1" applyAlignment="1">
      <alignment horizontal="center" vertical="center"/>
    </xf>
    <xf numFmtId="0" fontId="46" fillId="6" borderId="15" xfId="6" applyFont="1" applyFill="1" applyBorder="1" applyAlignment="1">
      <alignment horizontal="center" vertical="center"/>
    </xf>
    <xf numFmtId="164" fontId="4" fillId="0" borderId="12" xfId="0" applyNumberFormat="1" applyFont="1" applyBorder="1" applyAlignment="1">
      <alignment horizontal="left" vertical="center"/>
    </xf>
    <xf numFmtId="164" fontId="4" fillId="0" borderId="15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165" fontId="3" fillId="5" borderId="13" xfId="3" applyFont="1" applyFill="1" applyBorder="1" applyAlignment="1">
      <alignment horizontal="center" vertical="center"/>
    </xf>
    <xf numFmtId="165" fontId="3" fillId="5" borderId="12" xfId="3" applyFont="1" applyFill="1" applyBorder="1" applyAlignment="1">
      <alignment horizontal="center" vertical="center" wrapText="1"/>
    </xf>
    <xf numFmtId="165" fontId="3" fillId="5" borderId="13" xfId="3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9" fillId="0" borderId="1" xfId="0" applyFont="1" applyBorder="1" applyAlignment="1">
      <alignment horizontal="left" vertical="center" wrapText="1"/>
    </xf>
    <xf numFmtId="0" fontId="49" fillId="0" borderId="2" xfId="0" applyFont="1" applyBorder="1" applyAlignment="1">
      <alignment horizontal="left" vertical="center" wrapText="1"/>
    </xf>
    <xf numFmtId="0" fontId="49" fillId="0" borderId="3" xfId="0" applyFont="1" applyBorder="1" applyAlignment="1">
      <alignment horizontal="left" vertical="center" wrapText="1"/>
    </xf>
    <xf numFmtId="0" fontId="49" fillId="0" borderId="6" xfId="0" applyFont="1" applyBorder="1" applyAlignment="1">
      <alignment horizontal="left" vertical="center" wrapText="1"/>
    </xf>
    <xf numFmtId="0" fontId="49" fillId="0" borderId="7" xfId="0" applyFont="1" applyBorder="1" applyAlignment="1">
      <alignment horizontal="left" vertical="center" wrapText="1"/>
    </xf>
    <xf numFmtId="0" fontId="49" fillId="0" borderId="8" xfId="0" applyFont="1" applyBorder="1" applyAlignment="1">
      <alignment horizontal="left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left" vertical="center"/>
    </xf>
    <xf numFmtId="0" fontId="4" fillId="7" borderId="10" xfId="0" applyFont="1" applyFill="1" applyBorder="1" applyAlignment="1">
      <alignment horizontal="left" vertical="center"/>
    </xf>
    <xf numFmtId="0" fontId="4" fillId="7" borderId="11" xfId="0" applyFont="1" applyFill="1" applyBorder="1" applyAlignment="1">
      <alignment horizontal="left" vertical="center"/>
    </xf>
    <xf numFmtId="0" fontId="3" fillId="5" borderId="15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0" fontId="0" fillId="7" borderId="11" xfId="0" applyFont="1" applyFill="1" applyBorder="1" applyAlignment="1">
      <alignment horizontal="center" vertical="center"/>
    </xf>
    <xf numFmtId="166" fontId="16" fillId="6" borderId="15" xfId="0" applyNumberFormat="1" applyFont="1" applyFill="1" applyBorder="1" applyAlignment="1">
      <alignment horizontal="right" vertical="center"/>
    </xf>
    <xf numFmtId="0" fontId="16" fillId="6" borderId="15" xfId="0" applyFont="1" applyFill="1" applyBorder="1" applyAlignment="1">
      <alignment horizontal="right" vertical="center"/>
    </xf>
    <xf numFmtId="164" fontId="18" fillId="6" borderId="10" xfId="0" applyNumberFormat="1" applyFont="1" applyFill="1" applyBorder="1" applyAlignment="1">
      <alignment horizontal="left" vertical="center"/>
    </xf>
    <xf numFmtId="165" fontId="3" fillId="5" borderId="14" xfId="3" applyFont="1" applyFill="1" applyBorder="1" applyAlignment="1">
      <alignment horizontal="center" vertical="center"/>
    </xf>
    <xf numFmtId="0" fontId="20" fillId="6" borderId="9" xfId="6" applyFont="1" applyFill="1" applyBorder="1"/>
    <xf numFmtId="0" fontId="20" fillId="6" borderId="10" xfId="6" applyFont="1" applyFill="1" applyBorder="1"/>
    <xf numFmtId="0" fontId="4" fillId="0" borderId="1" xfId="6" applyFont="1" applyBorder="1" applyAlignment="1">
      <alignment horizontal="center"/>
    </xf>
    <xf numFmtId="0" fontId="4" fillId="0" borderId="3" xfId="6" applyFont="1" applyBorder="1" applyAlignment="1">
      <alignment horizontal="center"/>
    </xf>
    <xf numFmtId="0" fontId="22" fillId="10" borderId="9" xfId="0" applyFont="1" applyFill="1" applyBorder="1" applyAlignment="1">
      <alignment horizontal="center" vertical="top" wrapText="1"/>
    </xf>
    <xf numFmtId="0" fontId="22" fillId="10" borderId="10" xfId="0" applyFont="1" applyFill="1" applyBorder="1" applyAlignment="1">
      <alignment horizontal="center" vertical="top" wrapText="1"/>
    </xf>
    <xf numFmtId="0" fontId="22" fillId="10" borderId="11" xfId="0" applyFont="1" applyFill="1" applyBorder="1" applyAlignment="1">
      <alignment horizontal="center" vertical="top" wrapText="1"/>
    </xf>
    <xf numFmtId="0" fontId="22" fillId="0" borderId="9" xfId="0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22" fillId="0" borderId="22" xfId="0" applyFont="1" applyFill="1" applyBorder="1" applyAlignment="1">
      <alignment horizontal="center" vertical="top" wrapText="1"/>
    </xf>
    <xf numFmtId="0" fontId="22" fillId="11" borderId="6" xfId="0" applyFont="1" applyFill="1" applyBorder="1" applyAlignment="1">
      <alignment horizontal="center" vertical="top" wrapText="1"/>
    </xf>
    <xf numFmtId="0" fontId="22" fillId="11" borderId="7" xfId="0" applyFont="1" applyFill="1" applyBorder="1" applyAlignment="1">
      <alignment horizontal="center" vertical="top" wrapText="1"/>
    </xf>
    <xf numFmtId="0" fontId="22" fillId="11" borderId="24" xfId="0" applyFont="1" applyFill="1" applyBorder="1" applyAlignment="1">
      <alignment horizontal="center" vertical="top" wrapText="1"/>
    </xf>
    <xf numFmtId="0" fontId="22" fillId="0" borderId="16" xfId="0" applyFont="1" applyFill="1" applyBorder="1" applyAlignment="1">
      <alignment horizontal="center" vertical="top" wrapText="1"/>
    </xf>
    <xf numFmtId="0" fontId="22" fillId="0" borderId="17" xfId="0" applyFont="1" applyFill="1" applyBorder="1" applyAlignment="1">
      <alignment horizontal="center" vertical="top" wrapText="1"/>
    </xf>
    <xf numFmtId="0" fontId="22" fillId="0" borderId="18" xfId="0" applyFont="1" applyFill="1" applyBorder="1" applyAlignment="1">
      <alignment horizontal="center" vertical="top" wrapText="1"/>
    </xf>
    <xf numFmtId="0" fontId="13" fillId="14" borderId="9" xfId="6" applyFont="1" applyFill="1" applyBorder="1" applyAlignment="1">
      <alignment wrapText="1"/>
    </xf>
    <xf numFmtId="0" fontId="13" fillId="14" borderId="10" xfId="6" applyFont="1" applyFill="1" applyBorder="1" applyAlignment="1">
      <alignment wrapText="1"/>
    </xf>
    <xf numFmtId="0" fontId="13" fillId="14" borderId="11" xfId="6" applyFont="1" applyFill="1" applyBorder="1" applyAlignment="1">
      <alignment wrapText="1"/>
    </xf>
    <xf numFmtId="0" fontId="13" fillId="3" borderId="2" xfId="6" applyFont="1" applyFill="1" applyBorder="1" applyAlignment="1">
      <alignment horizontal="left" wrapText="1"/>
    </xf>
    <xf numFmtId="0" fontId="4" fillId="0" borderId="9" xfId="6" applyFont="1" applyBorder="1" applyAlignment="1">
      <alignment horizontal="center"/>
    </xf>
    <xf numFmtId="0" fontId="4" fillId="0" borderId="11" xfId="6" applyFont="1" applyBorder="1" applyAlignment="1">
      <alignment horizontal="center"/>
    </xf>
    <xf numFmtId="0" fontId="13" fillId="3" borderId="9" xfId="6" applyFont="1" applyFill="1" applyBorder="1" applyAlignment="1">
      <alignment wrapText="1"/>
    </xf>
    <xf numFmtId="0" fontId="13" fillId="3" borderId="10" xfId="6" applyFont="1" applyFill="1" applyBorder="1" applyAlignment="1">
      <alignment wrapText="1"/>
    </xf>
    <xf numFmtId="0" fontId="13" fillId="3" borderId="11" xfId="6" applyFont="1" applyFill="1" applyBorder="1" applyAlignment="1">
      <alignment wrapText="1"/>
    </xf>
    <xf numFmtId="0" fontId="8" fillId="0" borderId="0" xfId="6" applyFont="1" applyAlignment="1">
      <alignment horizontal="center" vertical="center"/>
    </xf>
    <xf numFmtId="0" fontId="9" fillId="0" borderId="0" xfId="6" applyFont="1" applyAlignment="1">
      <alignment horizontal="center" vertical="center"/>
    </xf>
    <xf numFmtId="49" fontId="24" fillId="6" borderId="1" xfId="6" applyNumberFormat="1" applyFont="1" applyFill="1" applyBorder="1" applyAlignment="1">
      <alignment horizontal="center" vertical="center"/>
    </xf>
    <xf numFmtId="49" fontId="24" fillId="6" borderId="2" xfId="6" applyNumberFormat="1" applyFont="1" applyFill="1" applyBorder="1" applyAlignment="1">
      <alignment horizontal="center" vertical="center"/>
    </xf>
    <xf numFmtId="49" fontId="24" fillId="6" borderId="3" xfId="6" applyNumberFormat="1" applyFont="1" applyFill="1" applyBorder="1" applyAlignment="1">
      <alignment horizontal="center" vertical="center"/>
    </xf>
    <xf numFmtId="49" fontId="24" fillId="6" borderId="6" xfId="6" applyNumberFormat="1" applyFont="1" applyFill="1" applyBorder="1" applyAlignment="1">
      <alignment horizontal="center" vertical="center"/>
    </xf>
    <xf numFmtId="49" fontId="24" fillId="6" borderId="7" xfId="6" applyNumberFormat="1" applyFont="1" applyFill="1" applyBorder="1" applyAlignment="1">
      <alignment horizontal="center" vertical="center"/>
    </xf>
    <xf numFmtId="49" fontId="24" fillId="6" borderId="8" xfId="6" applyNumberFormat="1" applyFont="1" applyFill="1" applyBorder="1" applyAlignment="1">
      <alignment horizontal="center" vertical="center"/>
    </xf>
    <xf numFmtId="0" fontId="2" fillId="0" borderId="0" xfId="6" applyFont="1" applyAlignment="1">
      <alignment horizontal="left" vertical="center" wrapText="1"/>
    </xf>
    <xf numFmtId="0" fontId="21" fillId="8" borderId="9" xfId="0" applyFont="1" applyFill="1" applyBorder="1" applyAlignment="1">
      <alignment horizontal="left" vertical="top" wrapText="1" indent="1"/>
    </xf>
    <xf numFmtId="0" fontId="22" fillId="8" borderId="10" xfId="0" applyFont="1" applyFill="1" applyBorder="1" applyAlignment="1">
      <alignment horizontal="left" vertical="top" wrapText="1" indent="1"/>
    </xf>
    <xf numFmtId="167" fontId="45" fillId="8" borderId="21" xfId="0" applyNumberFormat="1" applyFont="1" applyFill="1" applyBorder="1" applyAlignment="1">
      <alignment horizontal="left" vertical="top" indent="2" shrinkToFit="1"/>
    </xf>
    <xf numFmtId="0" fontId="37" fillId="8" borderId="1" xfId="0" applyFont="1" applyFill="1" applyBorder="1" applyAlignment="1">
      <alignment horizontal="center" vertical="center" wrapText="1"/>
    </xf>
    <xf numFmtId="0" fontId="38" fillId="8" borderId="2" xfId="0" applyFont="1" applyFill="1" applyBorder="1" applyAlignment="1">
      <alignment horizontal="center" vertical="center" wrapText="1"/>
    </xf>
    <xf numFmtId="0" fontId="38" fillId="8" borderId="3" xfId="0" applyFont="1" applyFill="1" applyBorder="1" applyAlignment="1">
      <alignment horizontal="center" vertical="center" wrapText="1"/>
    </xf>
    <xf numFmtId="0" fontId="38" fillId="8" borderId="4" xfId="0" applyFont="1" applyFill="1" applyBorder="1" applyAlignment="1">
      <alignment horizontal="center" vertical="center" wrapText="1"/>
    </xf>
    <xf numFmtId="0" fontId="38" fillId="8" borderId="0" xfId="0" applyFont="1" applyFill="1" applyBorder="1" applyAlignment="1">
      <alignment horizontal="center" vertical="center" wrapText="1"/>
    </xf>
    <xf numFmtId="0" fontId="38" fillId="8" borderId="5" xfId="0" applyFont="1" applyFill="1" applyBorder="1" applyAlignment="1">
      <alignment horizontal="center" vertical="center" wrapText="1"/>
    </xf>
    <xf numFmtId="0" fontId="38" fillId="8" borderId="6" xfId="0" applyFont="1" applyFill="1" applyBorder="1" applyAlignment="1">
      <alignment horizontal="center" vertical="center" wrapText="1"/>
    </xf>
    <xf numFmtId="0" fontId="38" fillId="8" borderId="7" xfId="0" applyFont="1" applyFill="1" applyBorder="1" applyAlignment="1">
      <alignment horizontal="center" vertical="center" wrapText="1"/>
    </xf>
    <xf numFmtId="0" fontId="38" fillId="8" borderId="8" xfId="0" applyFont="1" applyFill="1" applyBorder="1" applyAlignment="1">
      <alignment horizontal="center" vertical="center" wrapText="1"/>
    </xf>
    <xf numFmtId="0" fontId="27" fillId="6" borderId="15" xfId="0" applyFont="1" applyFill="1" applyBorder="1" applyAlignment="1">
      <alignment horizontal="left"/>
    </xf>
    <xf numFmtId="0" fontId="8" fillId="0" borderId="15" xfId="4" applyFont="1" applyBorder="1" applyAlignment="1">
      <alignment horizontal="center" vertical="center"/>
    </xf>
    <xf numFmtId="0" fontId="25" fillId="6" borderId="15" xfId="0" applyFont="1" applyFill="1" applyBorder="1" applyAlignment="1">
      <alignment horizontal="left"/>
    </xf>
    <xf numFmtId="0" fontId="25" fillId="6" borderId="15" xfId="0" applyFont="1" applyFill="1" applyBorder="1" applyAlignment="1">
      <alignment horizontal="center"/>
    </xf>
    <xf numFmtId="0" fontId="26" fillId="6" borderId="15" xfId="0" applyFont="1" applyFill="1" applyBorder="1" applyAlignment="1"/>
    <xf numFmtId="0" fontId="26" fillId="6" borderId="15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36" fillId="0" borderId="15" xfId="0" applyFont="1" applyBorder="1" applyAlignment="1">
      <alignment horizontal="center"/>
    </xf>
  </cellXfs>
  <cellStyles count="8">
    <cellStyle name="Moeda" xfId="7" builtinId="4"/>
    <cellStyle name="Normal" xfId="0" builtinId="0"/>
    <cellStyle name="Normal 5" xfId="4"/>
    <cellStyle name="Normal 5 2" xfId="6"/>
    <cellStyle name="Normal_Plan1_PLANILHA ORÇAMENTÁRIA - PAV. E DREN. Etapa II- PAC  TOTAL versao 31-10-2008 2" xfId="5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219075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2247900" cy="6953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769754</xdr:rowOff>
    </xdr:from>
    <xdr:to>
      <xdr:col>12</xdr:col>
      <xdr:colOff>628650</xdr:colOff>
      <xdr:row>1</xdr:row>
      <xdr:rowOff>25600</xdr:rowOff>
    </xdr:to>
    <xdr:sp macro="" textlink="">
      <xdr:nvSpPr>
        <xdr:cNvPr id="2" name="CaixaDeText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769754"/>
          <a:ext cx="8801100" cy="6369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9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228600</xdr:colOff>
      <xdr:row>0</xdr:row>
      <xdr:rowOff>38100</xdr:rowOff>
    </xdr:from>
    <xdr:to>
      <xdr:col>4</xdr:col>
      <xdr:colOff>412057</xdr:colOff>
      <xdr:row>0</xdr:row>
      <xdr:rowOff>745879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7650" y="38100"/>
          <a:ext cx="688282" cy="7077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1</xdr:rowOff>
    </xdr:from>
    <xdr:to>
      <xdr:col>13</xdr:col>
      <xdr:colOff>219075</xdr:colOff>
      <xdr:row>0</xdr:row>
      <xdr:rowOff>1047751</xdr:rowOff>
    </xdr:to>
    <xdr:sp macro="" textlink="">
      <xdr:nvSpPr>
        <xdr:cNvPr id="2" name="CaixaDeTexto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23850" y="1"/>
          <a:ext cx="7820025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6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11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190500</xdr:colOff>
      <xdr:row>0</xdr:row>
      <xdr:rowOff>47625</xdr:rowOff>
    </xdr:from>
    <xdr:to>
      <xdr:col>3</xdr:col>
      <xdr:colOff>412057</xdr:colOff>
      <xdr:row>0</xdr:row>
      <xdr:rowOff>955429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0" y="47625"/>
          <a:ext cx="831157" cy="841129"/>
        </a:xfrm>
        <a:prstGeom prst="rect">
          <a:avLst/>
        </a:prstGeom>
      </xdr:spPr>
    </xdr:pic>
    <xdr:clientData/>
  </xdr:twoCellAnchor>
  <xdr:twoCellAnchor editAs="oneCell">
    <xdr:from>
      <xdr:col>0</xdr:col>
      <xdr:colOff>57149</xdr:colOff>
      <xdr:row>5</xdr:row>
      <xdr:rowOff>50004</xdr:rowOff>
    </xdr:from>
    <xdr:to>
      <xdr:col>5</xdr:col>
      <xdr:colOff>771525</xdr:colOff>
      <xdr:row>19</xdr:row>
      <xdr:rowOff>133349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" y="2002629"/>
          <a:ext cx="3895726" cy="2750345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5</xdr:row>
      <xdr:rowOff>33335</xdr:rowOff>
    </xdr:from>
    <xdr:to>
      <xdr:col>12</xdr:col>
      <xdr:colOff>552450</xdr:colOff>
      <xdr:row>19</xdr:row>
      <xdr:rowOff>142874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25" y="1985960"/>
          <a:ext cx="4171950" cy="2776539"/>
        </a:xfrm>
        <a:prstGeom prst="rect">
          <a:avLst/>
        </a:prstGeom>
      </xdr:spPr>
    </xdr:pic>
    <xdr:clientData/>
  </xdr:twoCellAnchor>
  <xdr:twoCellAnchor editAs="oneCell">
    <xdr:from>
      <xdr:col>6</xdr:col>
      <xdr:colOff>30955</xdr:colOff>
      <xdr:row>21</xdr:row>
      <xdr:rowOff>15873</xdr:rowOff>
    </xdr:from>
    <xdr:to>
      <xdr:col>12</xdr:col>
      <xdr:colOff>542925</xdr:colOff>
      <xdr:row>37</xdr:row>
      <xdr:rowOff>142875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0980" y="5026023"/>
          <a:ext cx="4169570" cy="3175002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21</xdr:row>
      <xdr:rowOff>38101</xdr:rowOff>
    </xdr:from>
    <xdr:to>
      <xdr:col>5</xdr:col>
      <xdr:colOff>790574</xdr:colOff>
      <xdr:row>37</xdr:row>
      <xdr:rowOff>161925</xdr:rowOff>
    </xdr:to>
    <xdr:pic>
      <xdr:nvPicPr>
        <xdr:cNvPr id="20" name="Imagem 1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048251"/>
          <a:ext cx="3905249" cy="3171824"/>
        </a:xfrm>
        <a:prstGeom prst="rect">
          <a:avLst/>
        </a:prstGeom>
      </xdr:spPr>
    </xdr:pic>
    <xdr:clientData/>
  </xdr:twoCellAnchor>
  <xdr:twoCellAnchor editAs="oneCell">
    <xdr:from>
      <xdr:col>6</xdr:col>
      <xdr:colOff>57149</xdr:colOff>
      <xdr:row>39</xdr:row>
      <xdr:rowOff>57150</xdr:rowOff>
    </xdr:from>
    <xdr:to>
      <xdr:col>12</xdr:col>
      <xdr:colOff>542924</xdr:colOff>
      <xdr:row>55</xdr:row>
      <xdr:rowOff>171450</xdr:rowOff>
    </xdr:to>
    <xdr:pic>
      <xdr:nvPicPr>
        <xdr:cNvPr id="23" name="Imagem 2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174" y="8505825"/>
          <a:ext cx="4143375" cy="3162300"/>
        </a:xfrm>
        <a:prstGeom prst="rect">
          <a:avLst/>
        </a:prstGeom>
      </xdr:spPr>
    </xdr:pic>
    <xdr:clientData/>
  </xdr:twoCellAnchor>
  <xdr:twoCellAnchor editAs="oneCell">
    <xdr:from>
      <xdr:col>0</xdr:col>
      <xdr:colOff>41275</xdr:colOff>
      <xdr:row>57</xdr:row>
      <xdr:rowOff>47624</xdr:rowOff>
    </xdr:from>
    <xdr:to>
      <xdr:col>5</xdr:col>
      <xdr:colOff>781050</xdr:colOff>
      <xdr:row>73</xdr:row>
      <xdr:rowOff>133350</xdr:rowOff>
    </xdr:to>
    <xdr:pic>
      <xdr:nvPicPr>
        <xdr:cNvPr id="24" name="Imagem 2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" y="11934824"/>
          <a:ext cx="3921125" cy="3133726"/>
        </a:xfrm>
        <a:prstGeom prst="rect">
          <a:avLst/>
        </a:prstGeom>
      </xdr:spPr>
    </xdr:pic>
    <xdr:clientData/>
  </xdr:twoCellAnchor>
  <xdr:twoCellAnchor editAs="oneCell">
    <xdr:from>
      <xdr:col>0</xdr:col>
      <xdr:colOff>34926</xdr:colOff>
      <xdr:row>75</xdr:row>
      <xdr:rowOff>28575</xdr:rowOff>
    </xdr:from>
    <xdr:to>
      <xdr:col>5</xdr:col>
      <xdr:colOff>781049</xdr:colOff>
      <xdr:row>91</xdr:row>
      <xdr:rowOff>171450</xdr:rowOff>
    </xdr:to>
    <xdr:pic>
      <xdr:nvPicPr>
        <xdr:cNvPr id="25" name="Imagem 2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26" y="15354300"/>
          <a:ext cx="3927473" cy="3190875"/>
        </a:xfrm>
        <a:prstGeom prst="rect">
          <a:avLst/>
        </a:prstGeom>
      </xdr:spPr>
    </xdr:pic>
    <xdr:clientData/>
  </xdr:twoCellAnchor>
  <xdr:twoCellAnchor editAs="oneCell">
    <xdr:from>
      <xdr:col>6</xdr:col>
      <xdr:colOff>28574</xdr:colOff>
      <xdr:row>75</xdr:row>
      <xdr:rowOff>38099</xdr:rowOff>
    </xdr:from>
    <xdr:to>
      <xdr:col>12</xdr:col>
      <xdr:colOff>533399</xdr:colOff>
      <xdr:row>91</xdr:row>
      <xdr:rowOff>133350</xdr:rowOff>
    </xdr:to>
    <xdr:pic>
      <xdr:nvPicPr>
        <xdr:cNvPr id="26" name="Imagem 2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599" y="15363824"/>
          <a:ext cx="4162425" cy="3143251"/>
        </a:xfrm>
        <a:prstGeom prst="rect">
          <a:avLst/>
        </a:prstGeom>
      </xdr:spPr>
    </xdr:pic>
    <xdr:clientData/>
  </xdr:twoCellAnchor>
  <xdr:twoCellAnchor editAs="oneCell">
    <xdr:from>
      <xdr:col>0</xdr:col>
      <xdr:colOff>50007</xdr:colOff>
      <xdr:row>39</xdr:row>
      <xdr:rowOff>28575</xdr:rowOff>
    </xdr:from>
    <xdr:to>
      <xdr:col>5</xdr:col>
      <xdr:colOff>771525</xdr:colOff>
      <xdr:row>55</xdr:row>
      <xdr:rowOff>152400</xdr:rowOff>
    </xdr:to>
    <xdr:pic>
      <xdr:nvPicPr>
        <xdr:cNvPr id="27" name="Imagem 26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7" y="8477250"/>
          <a:ext cx="3902868" cy="3171825"/>
        </a:xfrm>
        <a:prstGeom prst="rect">
          <a:avLst/>
        </a:prstGeom>
      </xdr:spPr>
    </xdr:pic>
    <xdr:clientData/>
  </xdr:twoCellAnchor>
  <xdr:twoCellAnchor editAs="oneCell">
    <xdr:from>
      <xdr:col>6</xdr:col>
      <xdr:colOff>66674</xdr:colOff>
      <xdr:row>57</xdr:row>
      <xdr:rowOff>47625</xdr:rowOff>
    </xdr:from>
    <xdr:to>
      <xdr:col>12</xdr:col>
      <xdr:colOff>533399</xdr:colOff>
      <xdr:row>73</xdr:row>
      <xdr:rowOff>142875</xdr:rowOff>
    </xdr:to>
    <xdr:pic>
      <xdr:nvPicPr>
        <xdr:cNvPr id="28" name="Imagem 27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699" y="11934825"/>
          <a:ext cx="4124325" cy="314325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93</xdr:row>
      <xdr:rowOff>38100</xdr:rowOff>
    </xdr:from>
    <xdr:to>
      <xdr:col>5</xdr:col>
      <xdr:colOff>771525</xdr:colOff>
      <xdr:row>109</xdr:row>
      <xdr:rowOff>152400</xdr:rowOff>
    </xdr:to>
    <xdr:pic>
      <xdr:nvPicPr>
        <xdr:cNvPr id="29" name="Imagem 28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8802350"/>
          <a:ext cx="3924300" cy="31623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93</xdr:row>
      <xdr:rowOff>28575</xdr:rowOff>
    </xdr:from>
    <xdr:to>
      <xdr:col>12</xdr:col>
      <xdr:colOff>542925</xdr:colOff>
      <xdr:row>109</xdr:row>
      <xdr:rowOff>142875</xdr:rowOff>
    </xdr:to>
    <xdr:pic>
      <xdr:nvPicPr>
        <xdr:cNvPr id="30" name="Imagem 29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600" y="18792825"/>
          <a:ext cx="4171950" cy="31623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111</xdr:row>
      <xdr:rowOff>47625</xdr:rowOff>
    </xdr:from>
    <xdr:to>
      <xdr:col>5</xdr:col>
      <xdr:colOff>793873</xdr:colOff>
      <xdr:row>127</xdr:row>
      <xdr:rowOff>152400</xdr:rowOff>
    </xdr:to>
    <xdr:pic>
      <xdr:nvPicPr>
        <xdr:cNvPr id="31" name="Imagem 30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2250400"/>
          <a:ext cx="3956173" cy="3152775"/>
        </a:xfrm>
        <a:prstGeom prst="rect">
          <a:avLst/>
        </a:prstGeom>
      </xdr:spPr>
    </xdr:pic>
    <xdr:clientData/>
  </xdr:twoCellAnchor>
  <xdr:twoCellAnchor editAs="oneCell">
    <xdr:from>
      <xdr:col>6</xdr:col>
      <xdr:colOff>85509</xdr:colOff>
      <xdr:row>111</xdr:row>
      <xdr:rowOff>61911</xdr:rowOff>
    </xdr:from>
    <xdr:to>
      <xdr:col>12</xdr:col>
      <xdr:colOff>523874</xdr:colOff>
      <xdr:row>127</xdr:row>
      <xdr:rowOff>152400</xdr:rowOff>
    </xdr:to>
    <xdr:pic>
      <xdr:nvPicPr>
        <xdr:cNvPr id="32" name="Imagem 31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534" y="22264686"/>
          <a:ext cx="4095965" cy="3138489"/>
        </a:xfrm>
        <a:prstGeom prst="rect">
          <a:avLst/>
        </a:prstGeom>
      </xdr:spPr>
    </xdr:pic>
    <xdr:clientData/>
  </xdr:twoCellAnchor>
  <xdr:twoCellAnchor editAs="oneCell">
    <xdr:from>
      <xdr:col>0</xdr:col>
      <xdr:colOff>19051</xdr:colOff>
      <xdr:row>129</xdr:row>
      <xdr:rowOff>38100</xdr:rowOff>
    </xdr:from>
    <xdr:to>
      <xdr:col>5</xdr:col>
      <xdr:colOff>789465</xdr:colOff>
      <xdr:row>145</xdr:row>
      <xdr:rowOff>133350</xdr:rowOff>
    </xdr:to>
    <xdr:pic>
      <xdr:nvPicPr>
        <xdr:cNvPr id="33" name="Imagem 32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1" y="25679400"/>
          <a:ext cx="3951764" cy="31432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otafogo/Projetos/Or&#231;amento/ITB-UBS-2017-ORC-R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M.C UBS"/>
      <sheetName val="COMPOSICOES"/>
      <sheetName val="Cronograma"/>
      <sheetName val="Pesquisa"/>
      <sheetName val="Calculo do BDI"/>
    </sheetNames>
    <sheetDataSet>
      <sheetData sheetId="0">
        <row r="2">
          <cell r="A2" t="str">
            <v>PREFEITURA MUNICIPAL DE ITABAIANA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0"/>
  <sheetViews>
    <sheetView tabSelected="1" view="pageBreakPreview" zoomScale="85" zoomScaleNormal="90" zoomScaleSheetLayoutView="85" workbookViewId="0">
      <selection activeCell="N8" sqref="N8:O8"/>
    </sheetView>
  </sheetViews>
  <sheetFormatPr defaultRowHeight="15" x14ac:dyDescent="0.25"/>
  <cols>
    <col min="1" max="1" width="9.28515625" customWidth="1"/>
    <col min="2" max="2" width="72.140625" customWidth="1"/>
    <col min="3" max="3" width="8.28515625" customWidth="1"/>
    <col min="4" max="4" width="11" customWidth="1"/>
    <col min="5" max="5" width="14" customWidth="1"/>
    <col min="6" max="6" width="0" hidden="1" customWidth="1"/>
    <col min="7" max="7" width="9.42578125" customWidth="1"/>
    <col min="8" max="8" width="5.28515625" hidden="1" customWidth="1"/>
    <col min="9" max="9" width="13.28515625" customWidth="1"/>
    <col min="10" max="10" width="10.42578125" customWidth="1"/>
    <col min="11" max="11" width="9.28515625" customWidth="1"/>
    <col min="12" max="12" width="14" customWidth="1"/>
    <col min="13" max="13" width="13.140625" customWidth="1"/>
    <col min="14" max="14" width="14.85546875" customWidth="1"/>
    <col min="15" max="15" width="16.5703125" customWidth="1"/>
    <col min="17" max="17" width="13.5703125" bestFit="1" customWidth="1"/>
    <col min="19" max="20" width="11.5703125" bestFit="1" customWidth="1"/>
  </cols>
  <sheetData>
    <row r="1" spans="1:20" ht="24.75" customHeight="1" x14ac:dyDescent="0.25">
      <c r="A1" s="244"/>
      <c r="B1" s="245"/>
      <c r="C1" s="252" t="s">
        <v>266</v>
      </c>
      <c r="D1" s="252"/>
      <c r="E1" s="252"/>
      <c r="F1" s="252"/>
      <c r="G1" s="252"/>
      <c r="H1" s="252"/>
      <c r="I1" s="252"/>
      <c r="J1" s="253" t="s">
        <v>72</v>
      </c>
      <c r="K1" s="253"/>
      <c r="L1" s="253"/>
      <c r="M1" s="253"/>
      <c r="N1" s="253"/>
      <c r="O1" s="253"/>
    </row>
    <row r="2" spans="1:20" ht="43.5" customHeight="1" x14ac:dyDescent="0.25">
      <c r="A2" s="246"/>
      <c r="B2" s="247"/>
      <c r="C2" s="252"/>
      <c r="D2" s="252"/>
      <c r="E2" s="252"/>
      <c r="F2" s="252"/>
      <c r="G2" s="252"/>
      <c r="H2" s="252"/>
      <c r="I2" s="252"/>
      <c r="J2" s="254">
        <f>M125</f>
        <v>51020.69</v>
      </c>
      <c r="K2" s="255"/>
      <c r="L2" s="255"/>
      <c r="M2" s="255"/>
      <c r="N2" s="255"/>
      <c r="O2" s="255"/>
    </row>
    <row r="3" spans="1:20" x14ac:dyDescent="0.25">
      <c r="A3" s="268" t="s">
        <v>94</v>
      </c>
      <c r="B3" s="269"/>
      <c r="C3" s="270" t="s">
        <v>68</v>
      </c>
      <c r="D3" s="270"/>
      <c r="E3" s="156" t="s">
        <v>96</v>
      </c>
      <c r="F3" s="138"/>
      <c r="G3" s="138"/>
      <c r="H3" s="138"/>
      <c r="I3" s="139">
        <v>44383</v>
      </c>
      <c r="J3" s="282"/>
      <c r="K3" s="282"/>
      <c r="L3" s="282"/>
      <c r="M3" s="282"/>
      <c r="N3" s="282"/>
      <c r="O3" s="282"/>
    </row>
    <row r="4" spans="1:20" x14ac:dyDescent="0.25">
      <c r="A4" s="70" t="s">
        <v>70</v>
      </c>
      <c r="B4" s="71" t="s">
        <v>266</v>
      </c>
      <c r="C4" s="270" t="s">
        <v>69</v>
      </c>
      <c r="D4" s="270"/>
      <c r="E4" s="278" t="s">
        <v>97</v>
      </c>
      <c r="F4" s="279"/>
      <c r="G4" s="280"/>
      <c r="H4" s="138"/>
      <c r="I4" s="140"/>
      <c r="J4" s="4"/>
      <c r="K4" s="283" t="s">
        <v>76</v>
      </c>
      <c r="L4" s="283"/>
      <c r="M4" s="2"/>
      <c r="N4" s="260" t="s">
        <v>98</v>
      </c>
      <c r="O4" s="261"/>
    </row>
    <row r="5" spans="1:20" x14ac:dyDescent="0.25">
      <c r="A5" s="70" t="s">
        <v>71</v>
      </c>
      <c r="B5" s="70" t="s">
        <v>95</v>
      </c>
      <c r="C5" s="2"/>
      <c r="D5" s="1"/>
      <c r="E5" s="2"/>
      <c r="F5" s="3"/>
      <c r="G5" s="3"/>
      <c r="H5" s="3"/>
      <c r="I5" s="2"/>
      <c r="J5" s="4"/>
      <c r="K5" s="257" t="s">
        <v>77</v>
      </c>
      <c r="L5" s="257"/>
      <c r="M5" s="63"/>
      <c r="N5" s="284" t="s">
        <v>98</v>
      </c>
      <c r="O5" s="284"/>
    </row>
    <row r="6" spans="1:20" x14ac:dyDescent="0.25">
      <c r="A6" s="271" t="s">
        <v>344</v>
      </c>
      <c r="B6" s="272"/>
      <c r="C6" s="273"/>
      <c r="D6" s="1"/>
      <c r="E6" s="2"/>
      <c r="F6" s="3"/>
      <c r="G6" s="3"/>
      <c r="H6" s="3"/>
      <c r="I6" s="2"/>
      <c r="J6" s="4"/>
      <c r="K6" s="256" t="s">
        <v>78</v>
      </c>
      <c r="L6" s="256"/>
      <c r="M6" s="62"/>
      <c r="N6" s="259">
        <v>121899.15</v>
      </c>
      <c r="O6" s="259"/>
    </row>
    <row r="7" spans="1:20" x14ac:dyDescent="0.25">
      <c r="A7" s="274"/>
      <c r="B7" s="275"/>
      <c r="C7" s="276"/>
      <c r="D7" s="6"/>
      <c r="E7" s="5"/>
      <c r="F7" s="7"/>
      <c r="G7" s="7"/>
      <c r="H7" s="7"/>
      <c r="I7" s="5"/>
      <c r="J7" s="8"/>
      <c r="K7" s="257" t="s">
        <v>79</v>
      </c>
      <c r="L7" s="257"/>
      <c r="M7" s="257"/>
      <c r="N7" s="258">
        <v>56297.38</v>
      </c>
      <c r="O7" s="259"/>
    </row>
    <row r="8" spans="1:20" x14ac:dyDescent="0.25">
      <c r="A8" s="51" t="s">
        <v>73</v>
      </c>
      <c r="B8" s="51" t="s">
        <v>99</v>
      </c>
      <c r="C8" s="51" t="s">
        <v>74</v>
      </c>
      <c r="D8" s="176">
        <v>44449</v>
      </c>
      <c r="E8" s="176">
        <v>44477</v>
      </c>
      <c r="F8" s="52"/>
      <c r="G8" s="52"/>
      <c r="H8" s="52"/>
      <c r="I8" s="53"/>
      <c r="J8" s="54"/>
      <c r="K8" s="287" t="s">
        <v>75</v>
      </c>
      <c r="L8" s="287"/>
      <c r="M8" s="53"/>
      <c r="N8" s="285">
        <f>N6-N7</f>
        <v>65601.76999999999</v>
      </c>
      <c r="O8" s="286"/>
    </row>
    <row r="9" spans="1:20" x14ac:dyDescent="0.25">
      <c r="A9" s="250" t="s">
        <v>4</v>
      </c>
      <c r="B9" s="248" t="s">
        <v>5</v>
      </c>
      <c r="C9" s="251" t="s">
        <v>2</v>
      </c>
      <c r="D9" s="266" t="s">
        <v>3</v>
      </c>
      <c r="E9" s="281" t="s">
        <v>0</v>
      </c>
      <c r="F9" s="281"/>
      <c r="G9" s="262"/>
      <c r="H9" s="281"/>
      <c r="I9" s="281"/>
      <c r="J9" s="281"/>
      <c r="K9" s="233" t="s">
        <v>67</v>
      </c>
      <c r="L9" s="31"/>
      <c r="M9" s="33" t="s">
        <v>1</v>
      </c>
      <c r="N9" s="34"/>
      <c r="O9" s="233" t="s">
        <v>67</v>
      </c>
      <c r="S9" s="155"/>
      <c r="T9" s="155"/>
    </row>
    <row r="10" spans="1:20" ht="9.75" customHeight="1" x14ac:dyDescent="0.25">
      <c r="A10" s="250"/>
      <c r="B10" s="249"/>
      <c r="C10" s="265"/>
      <c r="D10" s="267"/>
      <c r="E10" s="263" t="s">
        <v>65</v>
      </c>
      <c r="F10" s="32"/>
      <c r="G10" s="277" t="s">
        <v>80</v>
      </c>
      <c r="H10" s="94"/>
      <c r="I10" s="263" t="s">
        <v>66</v>
      </c>
      <c r="J10" s="231" t="s">
        <v>64</v>
      </c>
      <c r="K10" s="234"/>
      <c r="L10" s="251" t="s">
        <v>65</v>
      </c>
      <c r="M10" s="262" t="s">
        <v>66</v>
      </c>
      <c r="N10" s="262" t="s">
        <v>64</v>
      </c>
      <c r="O10" s="234"/>
      <c r="S10" s="155"/>
      <c r="T10" s="155"/>
    </row>
    <row r="11" spans="1:20" ht="11.25" customHeight="1" x14ac:dyDescent="0.25">
      <c r="A11" s="250"/>
      <c r="B11" s="249"/>
      <c r="C11" s="265"/>
      <c r="D11" s="267"/>
      <c r="E11" s="263"/>
      <c r="F11" s="95"/>
      <c r="G11" s="277"/>
      <c r="H11" s="94"/>
      <c r="I11" s="263"/>
      <c r="J11" s="231"/>
      <c r="K11" s="234"/>
      <c r="L11" s="265"/>
      <c r="M11" s="263"/>
      <c r="N11" s="263"/>
      <c r="O11" s="234"/>
    </row>
    <row r="12" spans="1:20" ht="10.5" customHeight="1" x14ac:dyDescent="0.25">
      <c r="A12" s="251"/>
      <c r="B12" s="249"/>
      <c r="C12" s="265"/>
      <c r="D12" s="267"/>
      <c r="E12" s="263"/>
      <c r="F12" s="96"/>
      <c r="G12" s="277"/>
      <c r="H12" s="97">
        <v>0.94</v>
      </c>
      <c r="I12" s="264"/>
      <c r="J12" s="232"/>
      <c r="K12" s="235"/>
      <c r="L12" s="288"/>
      <c r="M12" s="264"/>
      <c r="N12" s="264"/>
      <c r="O12" s="235"/>
    </row>
    <row r="13" spans="1:20" x14ac:dyDescent="0.25">
      <c r="A13" s="98"/>
      <c r="B13" s="98"/>
      <c r="C13" s="98"/>
      <c r="D13" s="98"/>
      <c r="E13" s="98"/>
      <c r="F13" s="99"/>
      <c r="G13" s="99"/>
      <c r="H13" s="100"/>
      <c r="I13" s="35"/>
      <c r="J13" s="36"/>
      <c r="K13" s="55"/>
      <c r="L13" s="35"/>
      <c r="M13" s="35"/>
      <c r="N13" s="35"/>
      <c r="O13" s="101"/>
    </row>
    <row r="14" spans="1:20" x14ac:dyDescent="0.25">
      <c r="A14" s="102">
        <v>1</v>
      </c>
      <c r="B14" s="103" t="s">
        <v>100</v>
      </c>
      <c r="C14" s="104"/>
      <c r="D14" s="105"/>
      <c r="E14" s="103"/>
      <c r="F14" s="106"/>
      <c r="G14" s="106"/>
      <c r="H14" s="107"/>
      <c r="I14" s="39"/>
      <c r="J14" s="40"/>
      <c r="K14" s="40"/>
      <c r="L14" s="41"/>
      <c r="M14" s="157"/>
      <c r="N14" s="42"/>
      <c r="O14" s="108">
        <v>883.49</v>
      </c>
    </row>
    <row r="15" spans="1:20" x14ac:dyDescent="0.25">
      <c r="A15" s="200" t="s">
        <v>6</v>
      </c>
      <c r="B15" s="158" t="s">
        <v>103</v>
      </c>
      <c r="C15" s="111" t="s">
        <v>7</v>
      </c>
      <c r="D15" s="112">
        <v>196.33</v>
      </c>
      <c r="E15" s="112">
        <v>4.5</v>
      </c>
      <c r="F15" s="113"/>
      <c r="G15" s="137">
        <v>4.5</v>
      </c>
      <c r="H15" s="38">
        <v>435.99</v>
      </c>
      <c r="I15" s="9">
        <v>0</v>
      </c>
      <c r="J15" s="10">
        <v>4.5</v>
      </c>
      <c r="K15" s="162">
        <v>0</v>
      </c>
      <c r="L15" s="9">
        <f>ROUND(E15*D15,2)</f>
        <v>883.49</v>
      </c>
      <c r="M15" s="9">
        <f>ROUND(I15*D15,2)</f>
        <v>0</v>
      </c>
      <c r="N15" s="9">
        <f>ROUND(J15*D15,2)</f>
        <v>883.49</v>
      </c>
      <c r="O15" s="163">
        <v>0</v>
      </c>
    </row>
    <row r="16" spans="1:20" x14ac:dyDescent="0.25">
      <c r="A16" s="109"/>
      <c r="B16" s="110"/>
      <c r="C16" s="111"/>
      <c r="D16" s="112"/>
      <c r="E16" s="112"/>
      <c r="F16" s="113"/>
      <c r="G16" s="37"/>
      <c r="H16" s="38"/>
      <c r="I16" s="9"/>
      <c r="J16" s="10"/>
      <c r="K16" s="46">
        <v>0</v>
      </c>
      <c r="L16" s="11">
        <v>883.49</v>
      </c>
      <c r="M16" s="191">
        <v>0</v>
      </c>
      <c r="N16" s="189">
        <f>SUM(N15:N15)</f>
        <v>883.49</v>
      </c>
      <c r="O16" s="114"/>
    </row>
    <row r="17" spans="1:15" x14ac:dyDescent="0.25">
      <c r="A17" s="102">
        <v>2</v>
      </c>
      <c r="B17" s="103" t="s">
        <v>101</v>
      </c>
      <c r="C17" s="104"/>
      <c r="D17" s="105"/>
      <c r="E17" s="103"/>
      <c r="F17" s="106"/>
      <c r="G17" s="43"/>
      <c r="H17" s="44">
        <v>258.52999999999997</v>
      </c>
      <c r="I17" s="45"/>
      <c r="J17" s="46"/>
      <c r="K17" s="56">
        <v>0</v>
      </c>
      <c r="L17" s="41"/>
      <c r="M17" s="41"/>
      <c r="N17" s="41"/>
      <c r="O17" s="115">
        <v>4822.87</v>
      </c>
    </row>
    <row r="18" spans="1:15" ht="25.5" x14ac:dyDescent="0.25">
      <c r="A18" s="200" t="s">
        <v>9</v>
      </c>
      <c r="B18" s="202" t="s">
        <v>102</v>
      </c>
      <c r="C18" s="111" t="s">
        <v>10</v>
      </c>
      <c r="D18" s="116">
        <v>42.31</v>
      </c>
      <c r="E18" s="116">
        <v>1.29</v>
      </c>
      <c r="F18" s="113"/>
      <c r="G18" s="117">
        <v>1.29</v>
      </c>
      <c r="H18" s="118">
        <v>1664.68</v>
      </c>
      <c r="I18" s="119">
        <v>0</v>
      </c>
      <c r="J18" s="120">
        <v>1.29</v>
      </c>
      <c r="K18" s="46">
        <v>0</v>
      </c>
      <c r="L18" s="9">
        <f t="shared" ref="L18:L27" si="0">ROUND(E18*D18,2)</f>
        <v>54.58</v>
      </c>
      <c r="M18" s="9">
        <f>ROUND(I18*D18,2)</f>
        <v>0</v>
      </c>
      <c r="N18" s="9">
        <f t="shared" ref="N18:N26" si="1">ROUND(J18*D18,2)</f>
        <v>54.58</v>
      </c>
      <c r="O18" s="163">
        <v>0</v>
      </c>
    </row>
    <row r="19" spans="1:15" x14ac:dyDescent="0.25">
      <c r="A19" s="207" t="s">
        <v>11</v>
      </c>
      <c r="B19" s="202" t="s">
        <v>104</v>
      </c>
      <c r="C19" s="111" t="s">
        <v>7</v>
      </c>
      <c r="D19" s="112">
        <v>12.38</v>
      </c>
      <c r="E19" s="112">
        <v>258.12</v>
      </c>
      <c r="F19" s="113"/>
      <c r="G19" s="117">
        <v>238.25</v>
      </c>
      <c r="H19" s="117">
        <v>0</v>
      </c>
      <c r="I19" s="119">
        <v>0</v>
      </c>
      <c r="J19" s="10">
        <v>238.25</v>
      </c>
      <c r="K19" s="58">
        <v>19.87</v>
      </c>
      <c r="L19" s="9">
        <f t="shared" si="0"/>
        <v>3195.53</v>
      </c>
      <c r="M19" s="9">
        <f>ROUND(I19*D19,2)</f>
        <v>0</v>
      </c>
      <c r="N19" s="9">
        <f t="shared" si="1"/>
        <v>2949.54</v>
      </c>
      <c r="O19" s="170">
        <v>245.99</v>
      </c>
    </row>
    <row r="20" spans="1:15" x14ac:dyDescent="0.25">
      <c r="A20" s="200" t="s">
        <v>12</v>
      </c>
      <c r="B20" s="202" t="s">
        <v>105</v>
      </c>
      <c r="C20" s="111" t="s">
        <v>7</v>
      </c>
      <c r="D20" s="112">
        <v>17.7</v>
      </c>
      <c r="E20" s="112">
        <v>35.35</v>
      </c>
      <c r="F20" s="113"/>
      <c r="G20" s="117">
        <v>35.35</v>
      </c>
      <c r="H20" s="121"/>
      <c r="I20" s="119">
        <v>0</v>
      </c>
      <c r="J20" s="10">
        <v>35.35</v>
      </c>
      <c r="K20" s="58">
        <v>0</v>
      </c>
      <c r="L20" s="9">
        <f t="shared" si="0"/>
        <v>625.70000000000005</v>
      </c>
      <c r="M20" s="9">
        <f>ROUND(I20*D20,2)</f>
        <v>0</v>
      </c>
      <c r="N20" s="9">
        <f t="shared" si="1"/>
        <v>625.70000000000005</v>
      </c>
      <c r="O20" s="170">
        <v>0</v>
      </c>
    </row>
    <row r="21" spans="1:15" x14ac:dyDescent="0.25">
      <c r="A21" s="200" t="s">
        <v>13</v>
      </c>
      <c r="B21" s="202" t="s">
        <v>106</v>
      </c>
      <c r="C21" s="111" t="s">
        <v>7</v>
      </c>
      <c r="D21" s="112">
        <v>14.16</v>
      </c>
      <c r="E21" s="112">
        <v>3.36</v>
      </c>
      <c r="F21" s="113"/>
      <c r="G21" s="117">
        <v>3.36</v>
      </c>
      <c r="H21" s="121"/>
      <c r="I21" s="119">
        <v>0</v>
      </c>
      <c r="J21" s="10">
        <v>3.36</v>
      </c>
      <c r="K21" s="58">
        <v>0</v>
      </c>
      <c r="L21" s="9">
        <f t="shared" si="0"/>
        <v>47.58</v>
      </c>
      <c r="M21" s="9">
        <f>ROUND(I21*D21,2)</f>
        <v>0</v>
      </c>
      <c r="N21" s="9">
        <f t="shared" si="1"/>
        <v>47.58</v>
      </c>
      <c r="O21" s="170">
        <v>0</v>
      </c>
    </row>
    <row r="22" spans="1:15" x14ac:dyDescent="0.25">
      <c r="A22" s="200" t="s">
        <v>107</v>
      </c>
      <c r="B22" s="202" t="s">
        <v>113</v>
      </c>
      <c r="C22" s="111" t="s">
        <v>7</v>
      </c>
      <c r="D22" s="112">
        <v>15.96</v>
      </c>
      <c r="E22" s="112">
        <v>3.99</v>
      </c>
      <c r="F22" s="113"/>
      <c r="G22" s="117">
        <v>3.99</v>
      </c>
      <c r="H22" s="121"/>
      <c r="I22" s="119">
        <v>0</v>
      </c>
      <c r="J22" s="10">
        <v>3.99</v>
      </c>
      <c r="K22" s="58">
        <v>0</v>
      </c>
      <c r="L22" s="9">
        <f t="shared" si="0"/>
        <v>63.68</v>
      </c>
      <c r="M22" s="9">
        <f t="shared" ref="M22:M25" si="2">ROUND(I22*D22,2)</f>
        <v>0</v>
      </c>
      <c r="N22" s="9">
        <f t="shared" si="1"/>
        <v>63.68</v>
      </c>
      <c r="O22" s="170">
        <v>0</v>
      </c>
    </row>
    <row r="23" spans="1:15" x14ac:dyDescent="0.25">
      <c r="A23" s="196" t="s">
        <v>108</v>
      </c>
      <c r="B23" s="205" t="s">
        <v>114</v>
      </c>
      <c r="C23" s="111" t="s">
        <v>7</v>
      </c>
      <c r="D23" s="112">
        <v>3.16</v>
      </c>
      <c r="E23" s="112">
        <v>28.45</v>
      </c>
      <c r="F23" s="171"/>
      <c r="G23" s="117">
        <v>0</v>
      </c>
      <c r="H23" s="172"/>
      <c r="I23" s="119">
        <f>E23</f>
        <v>28.45</v>
      </c>
      <c r="J23" s="119">
        <f>I23</f>
        <v>28.45</v>
      </c>
      <c r="K23" s="58">
        <f>E23-J23</f>
        <v>0</v>
      </c>
      <c r="L23" s="9">
        <f t="shared" si="0"/>
        <v>89.9</v>
      </c>
      <c r="M23" s="9">
        <f t="shared" si="2"/>
        <v>89.9</v>
      </c>
      <c r="N23" s="9">
        <f t="shared" si="1"/>
        <v>89.9</v>
      </c>
      <c r="O23" s="170">
        <f>L23-N23</f>
        <v>0</v>
      </c>
    </row>
    <row r="24" spans="1:15" x14ac:dyDescent="0.25">
      <c r="A24" s="201" t="s">
        <v>109</v>
      </c>
      <c r="B24" s="206" t="s">
        <v>115</v>
      </c>
      <c r="C24" s="199" t="s">
        <v>116</v>
      </c>
      <c r="D24" s="112">
        <v>12.17</v>
      </c>
      <c r="E24" s="112">
        <v>4</v>
      </c>
      <c r="F24" s="113"/>
      <c r="G24" s="173">
        <v>4</v>
      </c>
      <c r="H24" s="121"/>
      <c r="I24" s="119">
        <v>0</v>
      </c>
      <c r="J24" s="10">
        <v>4</v>
      </c>
      <c r="K24" s="58">
        <v>0</v>
      </c>
      <c r="L24" s="9">
        <f t="shared" si="0"/>
        <v>48.68</v>
      </c>
      <c r="M24" s="9">
        <f t="shared" si="2"/>
        <v>0</v>
      </c>
      <c r="N24" s="9">
        <f t="shared" si="1"/>
        <v>48.68</v>
      </c>
      <c r="O24" s="170">
        <v>0</v>
      </c>
    </row>
    <row r="25" spans="1:15" x14ac:dyDescent="0.25">
      <c r="A25" s="200" t="s">
        <v>110</v>
      </c>
      <c r="B25" s="202" t="s">
        <v>117</v>
      </c>
      <c r="C25" s="111" t="s">
        <v>7</v>
      </c>
      <c r="D25" s="112">
        <v>18.66</v>
      </c>
      <c r="E25" s="112">
        <v>1</v>
      </c>
      <c r="F25" s="113"/>
      <c r="G25" s="173">
        <v>1</v>
      </c>
      <c r="H25" s="121"/>
      <c r="I25" s="119">
        <v>0</v>
      </c>
      <c r="J25" s="10">
        <v>1</v>
      </c>
      <c r="K25" s="58">
        <v>0</v>
      </c>
      <c r="L25" s="9">
        <f t="shared" si="0"/>
        <v>18.66</v>
      </c>
      <c r="M25" s="9">
        <f t="shared" si="2"/>
        <v>0</v>
      </c>
      <c r="N25" s="9">
        <f t="shared" si="1"/>
        <v>18.66</v>
      </c>
      <c r="O25" s="170">
        <v>0</v>
      </c>
    </row>
    <row r="26" spans="1:15" x14ac:dyDescent="0.25">
      <c r="A26" s="200" t="s">
        <v>111</v>
      </c>
      <c r="B26" s="202" t="s">
        <v>118</v>
      </c>
      <c r="C26" s="199" t="s">
        <v>116</v>
      </c>
      <c r="D26" s="112">
        <v>15.49</v>
      </c>
      <c r="E26" s="112">
        <v>7</v>
      </c>
      <c r="F26" s="113"/>
      <c r="G26" s="173">
        <v>7</v>
      </c>
      <c r="H26" s="121"/>
      <c r="I26" s="119">
        <v>0</v>
      </c>
      <c r="J26" s="10">
        <v>7</v>
      </c>
      <c r="K26" s="58">
        <v>0</v>
      </c>
      <c r="L26" s="9">
        <f t="shared" si="0"/>
        <v>108.43</v>
      </c>
      <c r="M26" s="9">
        <v>0</v>
      </c>
      <c r="N26" s="9">
        <f t="shared" si="1"/>
        <v>108.43</v>
      </c>
      <c r="O26" s="170">
        <v>0</v>
      </c>
    </row>
    <row r="27" spans="1:15" ht="25.5" x14ac:dyDescent="0.25">
      <c r="A27" s="200" t="s">
        <v>112</v>
      </c>
      <c r="B27" s="202" t="s">
        <v>119</v>
      </c>
      <c r="C27" s="111" t="s">
        <v>7</v>
      </c>
      <c r="D27" s="112">
        <v>3.67</v>
      </c>
      <c r="E27" s="112">
        <v>155.35</v>
      </c>
      <c r="F27" s="113"/>
      <c r="G27" s="173">
        <v>155.35</v>
      </c>
      <c r="H27" s="121"/>
      <c r="I27" s="119">
        <v>0</v>
      </c>
      <c r="J27" s="10">
        <v>155.35</v>
      </c>
      <c r="K27" s="58">
        <v>0</v>
      </c>
      <c r="L27" s="9">
        <f t="shared" si="0"/>
        <v>570.13</v>
      </c>
      <c r="M27" s="9">
        <v>0</v>
      </c>
      <c r="N27" s="9">
        <v>570.13</v>
      </c>
      <c r="O27" s="170">
        <v>0</v>
      </c>
    </row>
    <row r="28" spans="1:15" x14ac:dyDescent="0.25">
      <c r="A28" s="109"/>
      <c r="B28" s="110"/>
      <c r="C28" s="111"/>
      <c r="D28" s="112"/>
      <c r="E28" s="112"/>
      <c r="F28" s="113"/>
      <c r="G28" s="113"/>
      <c r="H28" s="121"/>
      <c r="I28" s="9"/>
      <c r="J28" s="10"/>
      <c r="K28" s="46"/>
      <c r="L28" s="11">
        <f>SUM(L18:L27)</f>
        <v>4822.8700000000008</v>
      </c>
      <c r="M28" s="164">
        <f>SUM(M18:M27)</f>
        <v>89.9</v>
      </c>
      <c r="N28" s="189">
        <f>SUM(N18:N27)</f>
        <v>4576.8799999999992</v>
      </c>
      <c r="O28" s="101"/>
    </row>
    <row r="29" spans="1:15" x14ac:dyDescent="0.25">
      <c r="A29" s="102">
        <v>3</v>
      </c>
      <c r="B29" s="103" t="s">
        <v>8</v>
      </c>
      <c r="C29" s="104"/>
      <c r="D29" s="105"/>
      <c r="E29" s="103"/>
      <c r="F29" s="106"/>
      <c r="G29" s="106"/>
      <c r="H29" s="107"/>
      <c r="I29" s="41"/>
      <c r="J29" s="46"/>
      <c r="K29" s="64"/>
      <c r="L29" s="41"/>
      <c r="M29" s="41"/>
      <c r="N29" s="41"/>
      <c r="O29" s="91">
        <v>23.2</v>
      </c>
    </row>
    <row r="30" spans="1:15" ht="35.25" customHeight="1" x14ac:dyDescent="0.25">
      <c r="A30" s="200" t="s">
        <v>15</v>
      </c>
      <c r="B30" s="158" t="s">
        <v>120</v>
      </c>
      <c r="C30" s="111" t="s">
        <v>10</v>
      </c>
      <c r="D30" s="112">
        <v>64.45</v>
      </c>
      <c r="E30" s="112">
        <v>0.36</v>
      </c>
      <c r="F30" s="113"/>
      <c r="G30" s="173">
        <v>0.36</v>
      </c>
      <c r="H30" s="38">
        <v>25.44</v>
      </c>
      <c r="I30" s="119">
        <v>0</v>
      </c>
      <c r="J30" s="10">
        <v>0.36</v>
      </c>
      <c r="K30" s="61">
        <v>0</v>
      </c>
      <c r="L30" s="9">
        <f t="shared" ref="L30" si="3">ROUND(E30*D30,2)</f>
        <v>23.2</v>
      </c>
      <c r="M30" s="9">
        <f t="shared" ref="M30" si="4">ROUND(I30*D30,2)</f>
        <v>0</v>
      </c>
      <c r="N30" s="9">
        <f t="shared" ref="N30" si="5">ROUND(J30*D30,2)</f>
        <v>23.2</v>
      </c>
      <c r="O30" s="177">
        <v>0</v>
      </c>
    </row>
    <row r="31" spans="1:15" x14ac:dyDescent="0.25">
      <c r="A31" s="109"/>
      <c r="B31" s="122"/>
      <c r="C31" s="111"/>
      <c r="D31" s="112"/>
      <c r="E31" s="112"/>
      <c r="F31" s="113"/>
      <c r="G31" s="113"/>
      <c r="H31" s="121"/>
      <c r="I31" s="9"/>
      <c r="J31" s="10"/>
      <c r="K31" s="46"/>
      <c r="L31" s="11">
        <f>SUM(L30:L30)</f>
        <v>23.2</v>
      </c>
      <c r="M31" s="191">
        <f>SUM(M30:M30)</f>
        <v>0</v>
      </c>
      <c r="N31" s="189">
        <f>SUM(N30:N30)</f>
        <v>23.2</v>
      </c>
      <c r="O31" s="101"/>
    </row>
    <row r="32" spans="1:15" x14ac:dyDescent="0.25">
      <c r="A32" s="102">
        <v>4</v>
      </c>
      <c r="B32" s="103" t="s">
        <v>121</v>
      </c>
      <c r="C32" s="104"/>
      <c r="D32" s="105"/>
      <c r="E32" s="103"/>
      <c r="F32" s="106"/>
      <c r="G32" s="106"/>
      <c r="H32" s="107"/>
      <c r="I32" s="41"/>
      <c r="J32" s="46"/>
      <c r="K32" s="56"/>
      <c r="L32" s="44"/>
      <c r="M32" s="41"/>
      <c r="N32" s="41"/>
      <c r="O32" s="92">
        <v>630.96</v>
      </c>
    </row>
    <row r="33" spans="1:19" ht="51" x14ac:dyDescent="0.25">
      <c r="A33" s="200" t="s">
        <v>16</v>
      </c>
      <c r="B33" s="178" t="s">
        <v>122</v>
      </c>
      <c r="C33" s="111" t="s">
        <v>7</v>
      </c>
      <c r="D33" s="112">
        <v>57.1</v>
      </c>
      <c r="E33" s="112">
        <v>11.05</v>
      </c>
      <c r="F33" s="113"/>
      <c r="G33" s="117">
        <v>11.05</v>
      </c>
      <c r="H33" s="121"/>
      <c r="I33" s="9">
        <v>0</v>
      </c>
      <c r="J33" s="10">
        <v>11.05</v>
      </c>
      <c r="K33" s="61">
        <v>0</v>
      </c>
      <c r="L33" s="9">
        <f t="shared" ref="L33" si="6">ROUND(E33*D33,2)</f>
        <v>630.96</v>
      </c>
      <c r="M33" s="9">
        <f t="shared" ref="M33" si="7">ROUND(I33*D33,2)</f>
        <v>0</v>
      </c>
      <c r="N33" s="9">
        <v>630.96</v>
      </c>
      <c r="O33" s="170">
        <v>0</v>
      </c>
    </row>
    <row r="34" spans="1:19" x14ac:dyDescent="0.25">
      <c r="A34" s="109"/>
      <c r="B34" s="122"/>
      <c r="C34" s="111"/>
      <c r="D34" s="112"/>
      <c r="E34" s="112"/>
      <c r="F34" s="113"/>
      <c r="G34" s="37"/>
      <c r="H34" s="38"/>
      <c r="I34" s="12"/>
      <c r="J34" s="10"/>
      <c r="K34" s="46"/>
      <c r="L34" s="11">
        <f>SUM(L33:L33)</f>
        <v>630.96</v>
      </c>
      <c r="M34" s="191">
        <f>SUM(M33:M33)</f>
        <v>0</v>
      </c>
      <c r="N34" s="189">
        <f>SUM(N33:N33)</f>
        <v>630.96</v>
      </c>
      <c r="O34" s="101"/>
    </row>
    <row r="35" spans="1:19" x14ac:dyDescent="0.25">
      <c r="A35" s="102">
        <v>5</v>
      </c>
      <c r="B35" s="103" t="s">
        <v>14</v>
      </c>
      <c r="C35" s="104"/>
      <c r="D35" s="105"/>
      <c r="E35" s="103"/>
      <c r="F35" s="106"/>
      <c r="G35" s="43"/>
      <c r="H35" s="44">
        <v>938.58</v>
      </c>
      <c r="I35" s="45"/>
      <c r="J35" s="46"/>
      <c r="K35" s="56"/>
      <c r="L35" s="41"/>
      <c r="M35" s="41"/>
      <c r="N35" s="41"/>
      <c r="O35" s="92">
        <v>18249.41</v>
      </c>
    </row>
    <row r="36" spans="1:19" ht="25.5" x14ac:dyDescent="0.25">
      <c r="A36" s="200" t="s">
        <v>17</v>
      </c>
      <c r="B36" s="178" t="s">
        <v>123</v>
      </c>
      <c r="C36" s="111" t="s">
        <v>7</v>
      </c>
      <c r="D36" s="116">
        <v>70.8</v>
      </c>
      <c r="E36" s="116">
        <v>257.76</v>
      </c>
      <c r="F36" s="113"/>
      <c r="G36" s="118">
        <v>257.76</v>
      </c>
      <c r="H36" s="121"/>
      <c r="I36" s="131">
        <v>0</v>
      </c>
      <c r="J36" s="10">
        <v>257.76</v>
      </c>
      <c r="K36" s="46">
        <v>0</v>
      </c>
      <c r="L36" s="9">
        <f>ROUND(E36*D36,2)</f>
        <v>18249.41</v>
      </c>
      <c r="M36" s="9">
        <f>ROUND(I36*D36,2)</f>
        <v>0</v>
      </c>
      <c r="N36" s="9">
        <f>ROUND(J36*D36,2)</f>
        <v>18249.41</v>
      </c>
      <c r="O36" s="170">
        <v>0</v>
      </c>
      <c r="S36" s="15"/>
    </row>
    <row r="37" spans="1:19" x14ac:dyDescent="0.25">
      <c r="A37" s="109"/>
      <c r="B37" s="110"/>
      <c r="C37" s="111"/>
      <c r="D37" s="112"/>
      <c r="E37" s="112"/>
      <c r="F37" s="113"/>
      <c r="G37" s="37"/>
      <c r="H37" s="121"/>
      <c r="I37" s="12"/>
      <c r="J37" s="10"/>
      <c r="K37" s="46"/>
      <c r="L37" s="11">
        <f>SUM(L36)</f>
        <v>18249.41</v>
      </c>
      <c r="M37" s="191">
        <f t="shared" ref="M37:N37" si="8">SUM(M36)</f>
        <v>0</v>
      </c>
      <c r="N37" s="189">
        <f t="shared" si="8"/>
        <v>18249.41</v>
      </c>
      <c r="O37" s="101"/>
    </row>
    <row r="38" spans="1:19" x14ac:dyDescent="0.25">
      <c r="A38" s="102">
        <v>6</v>
      </c>
      <c r="B38" s="103" t="s">
        <v>124</v>
      </c>
      <c r="C38" s="104"/>
      <c r="D38" s="105"/>
      <c r="E38" s="103"/>
      <c r="F38" s="106"/>
      <c r="G38" s="43"/>
      <c r="H38" s="44">
        <v>85.18</v>
      </c>
      <c r="I38" s="45"/>
      <c r="J38" s="46"/>
      <c r="K38" s="56"/>
      <c r="L38" s="41"/>
      <c r="M38" s="41"/>
      <c r="N38" s="41"/>
      <c r="O38" s="92">
        <v>4020.19</v>
      </c>
    </row>
    <row r="39" spans="1:19" ht="25.5" x14ac:dyDescent="0.25">
      <c r="A39" s="200" t="s">
        <v>18</v>
      </c>
      <c r="B39" s="202" t="s">
        <v>125</v>
      </c>
      <c r="C39" s="111" t="s">
        <v>7</v>
      </c>
      <c r="D39" s="116">
        <v>25.93</v>
      </c>
      <c r="E39" s="116">
        <v>155.04</v>
      </c>
      <c r="F39" s="113"/>
      <c r="G39" s="131">
        <v>0</v>
      </c>
      <c r="H39" s="121"/>
      <c r="I39" s="131">
        <v>0</v>
      </c>
      <c r="J39" s="131">
        <v>155.04</v>
      </c>
      <c r="K39" s="46">
        <v>0</v>
      </c>
      <c r="L39" s="9">
        <f>ROUND(E39*D39,2)</f>
        <v>4020.19</v>
      </c>
      <c r="M39" s="9">
        <v>0</v>
      </c>
      <c r="N39" s="9">
        <f>ROUND(J39*D39,2)</f>
        <v>4020.19</v>
      </c>
      <c r="O39" s="177">
        <v>0</v>
      </c>
    </row>
    <row r="40" spans="1:19" x14ac:dyDescent="0.25">
      <c r="A40" s="109"/>
      <c r="B40" s="122"/>
      <c r="C40" s="111"/>
      <c r="D40" s="112"/>
      <c r="E40" s="112"/>
      <c r="F40" s="113"/>
      <c r="G40" s="113"/>
      <c r="H40" s="121"/>
      <c r="I40" s="12"/>
      <c r="J40" s="10"/>
      <c r="K40" s="46"/>
      <c r="L40" s="11">
        <f>SUM(L39:L39)</f>
        <v>4020.19</v>
      </c>
      <c r="M40" s="191">
        <f>SUM(M39:M39)</f>
        <v>0</v>
      </c>
      <c r="N40" s="11">
        <f>SUM(N39:N39)</f>
        <v>4020.19</v>
      </c>
      <c r="O40" s="101"/>
    </row>
    <row r="41" spans="1:19" x14ac:dyDescent="0.25">
      <c r="A41" s="102">
        <v>7</v>
      </c>
      <c r="B41" s="103" t="s">
        <v>36</v>
      </c>
      <c r="C41" s="104"/>
      <c r="D41" s="105"/>
      <c r="E41" s="103"/>
      <c r="F41" s="106"/>
      <c r="G41" s="43"/>
      <c r="H41" s="107"/>
      <c r="I41" s="45"/>
      <c r="J41" s="46"/>
      <c r="K41" s="56"/>
      <c r="L41" s="41"/>
      <c r="M41" s="45"/>
      <c r="N41" s="106"/>
      <c r="O41" s="146">
        <v>5640.25</v>
      </c>
    </row>
    <row r="42" spans="1:19" x14ac:dyDescent="0.25">
      <c r="A42" s="127" t="s">
        <v>20</v>
      </c>
      <c r="B42" s="127" t="s">
        <v>126</v>
      </c>
      <c r="C42" s="128"/>
      <c r="D42" s="128"/>
      <c r="E42" s="128"/>
      <c r="F42" s="128"/>
      <c r="G42" s="128"/>
      <c r="H42" s="128">
        <v>25.61</v>
      </c>
      <c r="I42" s="128"/>
      <c r="J42" s="128"/>
      <c r="K42" s="128"/>
      <c r="L42" s="128"/>
      <c r="M42" s="128"/>
      <c r="N42" s="128"/>
      <c r="O42" s="160">
        <v>1561.7</v>
      </c>
    </row>
    <row r="43" spans="1:19" ht="51" x14ac:dyDescent="0.25">
      <c r="A43" s="196" t="s">
        <v>127</v>
      </c>
      <c r="B43" s="202" t="s">
        <v>128</v>
      </c>
      <c r="C43" s="203" t="s">
        <v>116</v>
      </c>
      <c r="D43" s="116">
        <v>656.84</v>
      </c>
      <c r="E43" s="116">
        <v>2</v>
      </c>
      <c r="F43" s="113"/>
      <c r="G43" s="131">
        <v>0</v>
      </c>
      <c r="H43" s="38">
        <v>50.68</v>
      </c>
      <c r="I43" s="131">
        <v>2</v>
      </c>
      <c r="J43" s="131">
        <f>I43</f>
        <v>2</v>
      </c>
      <c r="K43" s="46">
        <f>E43-J43</f>
        <v>0</v>
      </c>
      <c r="L43" s="9">
        <f t="shared" ref="L43:L48" si="9">ROUND(E43*D43,2)</f>
        <v>1313.68</v>
      </c>
      <c r="M43" s="9">
        <f t="shared" ref="M43:M48" si="10">ROUND(I43*D43,2)</f>
        <v>1313.68</v>
      </c>
      <c r="N43" s="9">
        <f>M43</f>
        <v>1313.68</v>
      </c>
      <c r="O43" s="170">
        <f>L43-N43</f>
        <v>0</v>
      </c>
    </row>
    <row r="44" spans="1:19" x14ac:dyDescent="0.25">
      <c r="A44" s="109" t="s">
        <v>129</v>
      </c>
      <c r="B44" s="202" t="s">
        <v>130</v>
      </c>
      <c r="C44" s="111" t="s">
        <v>7</v>
      </c>
      <c r="D44" s="116">
        <v>206.68</v>
      </c>
      <c r="E44" s="116">
        <v>1.2</v>
      </c>
      <c r="F44" s="113"/>
      <c r="G44" s="131">
        <v>0</v>
      </c>
      <c r="H44" s="38">
        <v>32.590000000000003</v>
      </c>
      <c r="I44" s="131">
        <v>0</v>
      </c>
      <c r="J44" s="131">
        <v>0</v>
      </c>
      <c r="K44" s="46">
        <v>1.2</v>
      </c>
      <c r="L44" s="9">
        <f t="shared" si="9"/>
        <v>248.02</v>
      </c>
      <c r="M44" s="9">
        <f t="shared" si="10"/>
        <v>0</v>
      </c>
      <c r="N44" s="9">
        <f t="shared" ref="N44:N48" si="11">ROUND(J44*D44,2)</f>
        <v>0</v>
      </c>
      <c r="O44" s="170">
        <v>248.02</v>
      </c>
    </row>
    <row r="45" spans="1:19" x14ac:dyDescent="0.25">
      <c r="A45" s="127" t="s">
        <v>21</v>
      </c>
      <c r="B45" s="127" t="s">
        <v>131</v>
      </c>
      <c r="C45" s="128"/>
      <c r="D45" s="128"/>
      <c r="E45" s="128"/>
      <c r="F45" s="128"/>
      <c r="G45" s="128"/>
      <c r="H45" s="128">
        <v>50.09</v>
      </c>
      <c r="I45" s="128"/>
      <c r="J45" s="128"/>
      <c r="K45" s="128"/>
      <c r="L45" s="128"/>
      <c r="M45" s="128"/>
      <c r="N45" s="128"/>
      <c r="O45" s="160">
        <v>4078.55</v>
      </c>
    </row>
    <row r="46" spans="1:19" ht="38.25" x14ac:dyDescent="0.25">
      <c r="A46" s="196" t="s">
        <v>132</v>
      </c>
      <c r="B46" s="202" t="s">
        <v>133</v>
      </c>
      <c r="C46" s="111" t="s">
        <v>7</v>
      </c>
      <c r="D46" s="116">
        <v>459.24</v>
      </c>
      <c r="E46" s="116">
        <v>0.4</v>
      </c>
      <c r="F46" s="113"/>
      <c r="G46" s="131">
        <v>0</v>
      </c>
      <c r="H46" s="38">
        <v>44.84</v>
      </c>
      <c r="I46" s="131">
        <v>0.4</v>
      </c>
      <c r="J46" s="131">
        <f>I46</f>
        <v>0.4</v>
      </c>
      <c r="K46" s="46">
        <f>E46-J46</f>
        <v>0</v>
      </c>
      <c r="L46" s="9">
        <f t="shared" si="9"/>
        <v>183.7</v>
      </c>
      <c r="M46" s="9">
        <f t="shared" si="10"/>
        <v>183.7</v>
      </c>
      <c r="N46" s="9">
        <f t="shared" si="11"/>
        <v>183.7</v>
      </c>
      <c r="O46" s="170">
        <f>L46-N46</f>
        <v>0</v>
      </c>
    </row>
    <row r="47" spans="1:19" x14ac:dyDescent="0.25">
      <c r="A47" s="196" t="s">
        <v>134</v>
      </c>
      <c r="B47" s="202" t="s">
        <v>135</v>
      </c>
      <c r="C47" s="111" t="s">
        <v>7</v>
      </c>
      <c r="D47" s="116">
        <v>92.31</v>
      </c>
      <c r="E47" s="116">
        <v>31.09</v>
      </c>
      <c r="F47" s="113"/>
      <c r="G47" s="131">
        <v>0</v>
      </c>
      <c r="H47" s="121"/>
      <c r="I47" s="131">
        <v>31.09</v>
      </c>
      <c r="J47" s="131">
        <v>31.09</v>
      </c>
      <c r="K47" s="46">
        <f>E47-J47</f>
        <v>0</v>
      </c>
      <c r="L47" s="9">
        <f t="shared" si="9"/>
        <v>2869.92</v>
      </c>
      <c r="M47" s="9">
        <f t="shared" si="10"/>
        <v>2869.92</v>
      </c>
      <c r="N47" s="9">
        <f t="shared" si="11"/>
        <v>2869.92</v>
      </c>
      <c r="O47" s="170">
        <f>L47-N47</f>
        <v>0</v>
      </c>
    </row>
    <row r="48" spans="1:19" ht="25.5" x14ac:dyDescent="0.25">
      <c r="A48" s="196" t="s">
        <v>136</v>
      </c>
      <c r="B48" s="202" t="s">
        <v>137</v>
      </c>
      <c r="C48" s="111" t="s">
        <v>7</v>
      </c>
      <c r="D48" s="116">
        <v>388.23</v>
      </c>
      <c r="E48" s="116">
        <v>2.64</v>
      </c>
      <c r="F48" s="113"/>
      <c r="G48" s="131">
        <v>0</v>
      </c>
      <c r="H48" s="121"/>
      <c r="I48" s="131">
        <v>2.64</v>
      </c>
      <c r="J48" s="131">
        <f>I48</f>
        <v>2.64</v>
      </c>
      <c r="K48" s="46">
        <f>I48-J48</f>
        <v>0</v>
      </c>
      <c r="L48" s="9">
        <f t="shared" si="9"/>
        <v>1024.93</v>
      </c>
      <c r="M48" s="9">
        <f t="shared" si="10"/>
        <v>1024.93</v>
      </c>
      <c r="N48" s="9">
        <f t="shared" si="11"/>
        <v>1024.93</v>
      </c>
      <c r="O48" s="170">
        <f>L48-N48</f>
        <v>0</v>
      </c>
    </row>
    <row r="49" spans="1:15" x14ac:dyDescent="0.25">
      <c r="A49" s="109"/>
      <c r="B49" s="123"/>
      <c r="C49" s="190"/>
      <c r="D49" s="112"/>
      <c r="E49" s="124"/>
      <c r="F49" s="113"/>
      <c r="G49" s="37"/>
      <c r="H49" s="38"/>
      <c r="I49" s="12"/>
      <c r="J49" s="10"/>
      <c r="K49" s="46"/>
      <c r="L49" s="11">
        <f>SUM(L42:L48)</f>
        <v>5640.25</v>
      </c>
      <c r="M49" s="164">
        <f>SUM(M42:M48)</f>
        <v>5392.2300000000005</v>
      </c>
      <c r="N49" s="11">
        <f>SUM(N42:N48)</f>
        <v>5392.2300000000005</v>
      </c>
      <c r="O49" s="101"/>
    </row>
    <row r="50" spans="1:15" x14ac:dyDescent="0.25">
      <c r="A50" s="102" t="s">
        <v>138</v>
      </c>
      <c r="B50" s="103" t="s">
        <v>43</v>
      </c>
      <c r="C50" s="104"/>
      <c r="D50" s="105"/>
      <c r="E50" s="103"/>
      <c r="F50" s="106"/>
      <c r="G50" s="43"/>
      <c r="H50" s="44">
        <v>36.479999999999997</v>
      </c>
      <c r="I50" s="45"/>
      <c r="J50" s="46"/>
      <c r="K50" s="125"/>
      <c r="L50" s="41"/>
      <c r="M50" s="41"/>
      <c r="N50" s="41"/>
      <c r="O50" s="115">
        <v>8912.57</v>
      </c>
    </row>
    <row r="51" spans="1:15" x14ac:dyDescent="0.25">
      <c r="A51" s="200" t="s">
        <v>24</v>
      </c>
      <c r="B51" s="202" t="s">
        <v>139</v>
      </c>
      <c r="C51" s="203" t="s">
        <v>116</v>
      </c>
      <c r="D51" s="112">
        <v>223.28</v>
      </c>
      <c r="E51" s="112">
        <v>4</v>
      </c>
      <c r="F51" s="113"/>
      <c r="G51" s="131">
        <v>4</v>
      </c>
      <c r="H51" s="121"/>
      <c r="I51" s="12">
        <v>0</v>
      </c>
      <c r="J51" s="10">
        <v>4</v>
      </c>
      <c r="K51" s="46">
        <v>0</v>
      </c>
      <c r="L51" s="9">
        <f t="shared" ref="L51:L61" si="12">ROUND(E51*D51,2)</f>
        <v>893.12</v>
      </c>
      <c r="M51" s="9">
        <f t="shared" ref="M51:M61" si="13">ROUND(I51*D51,2)</f>
        <v>0</v>
      </c>
      <c r="N51" s="9">
        <f t="shared" ref="N51:N61" si="14">ROUND(J51*D51,2)</f>
        <v>893.12</v>
      </c>
      <c r="O51" s="170">
        <v>0</v>
      </c>
    </row>
    <row r="52" spans="1:15" x14ac:dyDescent="0.25">
      <c r="A52" s="200" t="s">
        <v>25</v>
      </c>
      <c r="B52" s="202" t="s">
        <v>140</v>
      </c>
      <c r="C52" s="111" t="s">
        <v>50</v>
      </c>
      <c r="D52" s="112">
        <v>192.83</v>
      </c>
      <c r="E52" s="112">
        <v>2</v>
      </c>
      <c r="F52" s="113"/>
      <c r="G52" s="131">
        <v>2</v>
      </c>
      <c r="H52" s="121"/>
      <c r="I52" s="131">
        <v>0</v>
      </c>
      <c r="J52" s="131">
        <v>2</v>
      </c>
      <c r="K52" s="46">
        <v>0</v>
      </c>
      <c r="L52" s="9">
        <f t="shared" si="12"/>
        <v>385.66</v>
      </c>
      <c r="M52" s="9">
        <f t="shared" si="13"/>
        <v>0</v>
      </c>
      <c r="N52" s="9">
        <f t="shared" si="14"/>
        <v>385.66</v>
      </c>
      <c r="O52" s="170">
        <v>0</v>
      </c>
    </row>
    <row r="53" spans="1:15" ht="25.5" x14ac:dyDescent="0.25">
      <c r="A53" s="200" t="s">
        <v>26</v>
      </c>
      <c r="B53" s="202" t="s">
        <v>141</v>
      </c>
      <c r="C53" s="111" t="s">
        <v>50</v>
      </c>
      <c r="D53" s="112">
        <v>191.52</v>
      </c>
      <c r="E53" s="112">
        <v>2</v>
      </c>
      <c r="F53" s="113"/>
      <c r="G53" s="131">
        <v>2</v>
      </c>
      <c r="H53" s="38">
        <v>589.54999999999995</v>
      </c>
      <c r="I53" s="131">
        <v>0</v>
      </c>
      <c r="J53" s="131">
        <v>2</v>
      </c>
      <c r="K53" s="46">
        <v>0</v>
      </c>
      <c r="L53" s="9">
        <f t="shared" si="12"/>
        <v>383.04</v>
      </c>
      <c r="M53" s="9">
        <f t="shared" si="13"/>
        <v>0</v>
      </c>
      <c r="N53" s="9">
        <f t="shared" si="14"/>
        <v>383.04</v>
      </c>
      <c r="O53" s="170">
        <v>0</v>
      </c>
    </row>
    <row r="54" spans="1:15" x14ac:dyDescent="0.25">
      <c r="A54" s="109" t="s">
        <v>27</v>
      </c>
      <c r="B54" s="202" t="s">
        <v>142</v>
      </c>
      <c r="C54" s="111" t="s">
        <v>50</v>
      </c>
      <c r="D54" s="112">
        <v>22.15</v>
      </c>
      <c r="E54" s="112">
        <v>25</v>
      </c>
      <c r="F54" s="113"/>
      <c r="G54" s="131">
        <v>0</v>
      </c>
      <c r="H54" s="38">
        <v>550.77</v>
      </c>
      <c r="I54" s="131">
        <v>0</v>
      </c>
      <c r="J54" s="131">
        <v>0</v>
      </c>
      <c r="K54" s="46">
        <v>25</v>
      </c>
      <c r="L54" s="9">
        <f t="shared" si="12"/>
        <v>553.75</v>
      </c>
      <c r="M54" s="9">
        <f t="shared" si="13"/>
        <v>0</v>
      </c>
      <c r="N54" s="9">
        <f t="shared" si="14"/>
        <v>0</v>
      </c>
      <c r="O54" s="170">
        <v>553.75</v>
      </c>
    </row>
    <row r="55" spans="1:15" x14ac:dyDescent="0.25">
      <c r="A55" s="109" t="s">
        <v>28</v>
      </c>
      <c r="B55" s="202" t="s">
        <v>143</v>
      </c>
      <c r="C55" s="111" t="s">
        <v>50</v>
      </c>
      <c r="D55" s="112">
        <v>73.13</v>
      </c>
      <c r="E55" s="112">
        <v>22</v>
      </c>
      <c r="F55" s="113"/>
      <c r="G55" s="131">
        <v>0</v>
      </c>
      <c r="H55" s="38">
        <v>458.87</v>
      </c>
      <c r="I55" s="131">
        <v>0</v>
      </c>
      <c r="J55" s="131">
        <v>0</v>
      </c>
      <c r="K55" s="46">
        <v>22</v>
      </c>
      <c r="L55" s="9">
        <f t="shared" si="12"/>
        <v>1608.86</v>
      </c>
      <c r="M55" s="9">
        <f t="shared" si="13"/>
        <v>0</v>
      </c>
      <c r="N55" s="9">
        <f t="shared" si="14"/>
        <v>0</v>
      </c>
      <c r="O55" s="170">
        <v>1608.86</v>
      </c>
    </row>
    <row r="56" spans="1:15" x14ac:dyDescent="0.25">
      <c r="A56" s="109" t="s">
        <v>29</v>
      </c>
      <c r="B56" s="204" t="s">
        <v>144</v>
      </c>
      <c r="C56" s="181" t="s">
        <v>50</v>
      </c>
      <c r="D56" s="182">
        <v>78.81</v>
      </c>
      <c r="E56" s="182">
        <v>50</v>
      </c>
      <c r="F56" s="183"/>
      <c r="G56" s="184">
        <v>0</v>
      </c>
      <c r="H56" s="185">
        <v>497.63</v>
      </c>
      <c r="I56" s="131">
        <v>0</v>
      </c>
      <c r="J56" s="131">
        <v>0</v>
      </c>
      <c r="K56" s="46">
        <v>50</v>
      </c>
      <c r="L56" s="188">
        <f t="shared" si="12"/>
        <v>3940.5</v>
      </c>
      <c r="M56" s="188">
        <f t="shared" si="13"/>
        <v>0</v>
      </c>
      <c r="N56" s="188">
        <f t="shared" si="14"/>
        <v>0</v>
      </c>
      <c r="O56" s="170">
        <v>3940.5</v>
      </c>
    </row>
    <row r="57" spans="1:15" x14ac:dyDescent="0.25">
      <c r="A57" s="196" t="s">
        <v>30</v>
      </c>
      <c r="B57" s="202" t="s">
        <v>145</v>
      </c>
      <c r="C57" s="111" t="s">
        <v>92</v>
      </c>
      <c r="D57" s="112">
        <v>32.5</v>
      </c>
      <c r="E57" s="112">
        <v>31</v>
      </c>
      <c r="F57" s="113"/>
      <c r="G57" s="131">
        <v>0</v>
      </c>
      <c r="H57" s="121"/>
      <c r="I57" s="131">
        <v>31</v>
      </c>
      <c r="J57" s="131">
        <v>31</v>
      </c>
      <c r="K57" s="46">
        <f>I57-J57</f>
        <v>0</v>
      </c>
      <c r="L57" s="9">
        <f t="shared" si="12"/>
        <v>1007.5</v>
      </c>
      <c r="M57" s="9">
        <f t="shared" si="13"/>
        <v>1007.5</v>
      </c>
      <c r="N57" s="9">
        <f t="shared" si="14"/>
        <v>1007.5</v>
      </c>
      <c r="O57" s="170">
        <f>L57-N57</f>
        <v>0</v>
      </c>
    </row>
    <row r="58" spans="1:15" ht="25.5" x14ac:dyDescent="0.25">
      <c r="A58" s="196" t="s">
        <v>31</v>
      </c>
      <c r="B58" s="202" t="s">
        <v>147</v>
      </c>
      <c r="C58" s="203" t="s">
        <v>116</v>
      </c>
      <c r="D58" s="112">
        <v>8.4</v>
      </c>
      <c r="E58" s="112">
        <v>2</v>
      </c>
      <c r="F58" s="113"/>
      <c r="G58" s="131">
        <v>0</v>
      </c>
      <c r="H58" s="121"/>
      <c r="I58" s="131">
        <v>2</v>
      </c>
      <c r="J58" s="131">
        <v>2</v>
      </c>
      <c r="K58" s="46">
        <f>I58-J58</f>
        <v>0</v>
      </c>
      <c r="L58" s="9">
        <f t="shared" si="12"/>
        <v>16.8</v>
      </c>
      <c r="M58" s="9">
        <f t="shared" si="13"/>
        <v>16.8</v>
      </c>
      <c r="N58" s="9">
        <f t="shared" si="14"/>
        <v>16.8</v>
      </c>
      <c r="O58" s="170">
        <f>L58-N58</f>
        <v>0</v>
      </c>
    </row>
    <row r="59" spans="1:15" ht="25.5" x14ac:dyDescent="0.25">
      <c r="A59" s="196" t="s">
        <v>146</v>
      </c>
      <c r="B59" s="202" t="s">
        <v>148</v>
      </c>
      <c r="C59" s="203" t="s">
        <v>116</v>
      </c>
      <c r="D59" s="112">
        <v>9.17</v>
      </c>
      <c r="E59" s="112">
        <v>1</v>
      </c>
      <c r="F59" s="113"/>
      <c r="G59" s="131">
        <v>0</v>
      </c>
      <c r="H59" s="121"/>
      <c r="I59" s="131">
        <v>1</v>
      </c>
      <c r="J59" s="131">
        <v>1</v>
      </c>
      <c r="K59" s="46">
        <f>I59-J59</f>
        <v>0</v>
      </c>
      <c r="L59" s="9">
        <f t="shared" si="12"/>
        <v>9.17</v>
      </c>
      <c r="M59" s="9">
        <f t="shared" si="13"/>
        <v>9.17</v>
      </c>
      <c r="N59" s="9">
        <f t="shared" si="14"/>
        <v>9.17</v>
      </c>
      <c r="O59" s="170">
        <f>L59-N59</f>
        <v>0</v>
      </c>
    </row>
    <row r="60" spans="1:15" ht="25.5" x14ac:dyDescent="0.25">
      <c r="A60" s="196" t="s">
        <v>33</v>
      </c>
      <c r="B60" s="202" t="s">
        <v>149</v>
      </c>
      <c r="C60" s="203" t="s">
        <v>116</v>
      </c>
      <c r="D60" s="112">
        <v>9.17</v>
      </c>
      <c r="E60" s="112">
        <v>1</v>
      </c>
      <c r="F60" s="113"/>
      <c r="G60" s="131">
        <v>0</v>
      </c>
      <c r="H60" s="121"/>
      <c r="I60" s="131">
        <v>1</v>
      </c>
      <c r="J60" s="131">
        <v>1</v>
      </c>
      <c r="K60" s="46">
        <f>I60-J60</f>
        <v>0</v>
      </c>
      <c r="L60" s="9">
        <f t="shared" si="12"/>
        <v>9.17</v>
      </c>
      <c r="M60" s="9">
        <f t="shared" si="13"/>
        <v>9.17</v>
      </c>
      <c r="N60" s="9">
        <f t="shared" si="14"/>
        <v>9.17</v>
      </c>
      <c r="O60" s="170">
        <f>L60-N60</f>
        <v>0</v>
      </c>
    </row>
    <row r="61" spans="1:15" ht="25.5" x14ac:dyDescent="0.25">
      <c r="A61" s="196" t="s">
        <v>34</v>
      </c>
      <c r="B61" s="204" t="s">
        <v>150</v>
      </c>
      <c r="C61" s="181" t="s">
        <v>92</v>
      </c>
      <c r="D61" s="182">
        <v>105</v>
      </c>
      <c r="E61" s="182">
        <v>1</v>
      </c>
      <c r="F61" s="183"/>
      <c r="G61" s="184">
        <v>0</v>
      </c>
      <c r="H61" s="133"/>
      <c r="I61" s="131">
        <v>1</v>
      </c>
      <c r="J61" s="131">
        <v>1</v>
      </c>
      <c r="K61" s="46">
        <f>I61-J61</f>
        <v>0</v>
      </c>
      <c r="L61" s="188">
        <f t="shared" si="12"/>
        <v>105</v>
      </c>
      <c r="M61" s="188">
        <f t="shared" si="13"/>
        <v>105</v>
      </c>
      <c r="N61" s="188">
        <f t="shared" si="14"/>
        <v>105</v>
      </c>
      <c r="O61" s="170">
        <f>L61-N61</f>
        <v>0</v>
      </c>
    </row>
    <row r="62" spans="1:15" x14ac:dyDescent="0.25">
      <c r="A62" s="109"/>
      <c r="B62" s="110"/>
      <c r="C62" s="111"/>
      <c r="D62" s="112"/>
      <c r="E62" s="112"/>
      <c r="F62" s="113"/>
      <c r="G62" s="37"/>
      <c r="H62" s="38"/>
      <c r="I62" s="12"/>
      <c r="J62" s="10"/>
      <c r="K62" s="46"/>
      <c r="L62" s="11">
        <f>SUM(L51:L61)</f>
        <v>8912.57</v>
      </c>
      <c r="M62" s="164">
        <f>SUM(M51:M61)</f>
        <v>1147.6400000000001</v>
      </c>
      <c r="N62" s="11">
        <f>SUM(N51:N61)</f>
        <v>2809.46</v>
      </c>
      <c r="O62" s="101"/>
    </row>
    <row r="63" spans="1:15" x14ac:dyDescent="0.25">
      <c r="A63" s="132" t="s">
        <v>35</v>
      </c>
      <c r="B63" s="103" t="s">
        <v>151</v>
      </c>
      <c r="C63" s="104"/>
      <c r="D63" s="105"/>
      <c r="E63" s="103"/>
      <c r="F63" s="106"/>
      <c r="G63" s="43"/>
      <c r="H63" s="44">
        <v>44.92</v>
      </c>
      <c r="I63" s="45"/>
      <c r="J63" s="46"/>
      <c r="K63" s="56"/>
      <c r="L63" s="41"/>
      <c r="M63" s="41"/>
      <c r="N63" s="41"/>
      <c r="O63" s="146">
        <v>944.05</v>
      </c>
    </row>
    <row r="64" spans="1:15" x14ac:dyDescent="0.25">
      <c r="A64" s="196" t="s">
        <v>37</v>
      </c>
      <c r="B64" s="202" t="s">
        <v>152</v>
      </c>
      <c r="C64" s="111" t="s">
        <v>50</v>
      </c>
      <c r="D64" s="112">
        <v>62.06</v>
      </c>
      <c r="E64" s="112">
        <v>2</v>
      </c>
      <c r="F64" s="113"/>
      <c r="G64" s="131">
        <v>0</v>
      </c>
      <c r="H64" s="38">
        <v>15.96</v>
      </c>
      <c r="I64" s="131">
        <v>2</v>
      </c>
      <c r="J64" s="131">
        <v>2</v>
      </c>
      <c r="K64" s="46">
        <f>I64-J64</f>
        <v>0</v>
      </c>
      <c r="L64" s="9">
        <f t="shared" ref="L64:L68" si="15">ROUND(E64*D64,2)</f>
        <v>124.12</v>
      </c>
      <c r="M64" s="9">
        <f t="shared" ref="M64:M68" si="16">ROUND(I64*D64,2)</f>
        <v>124.12</v>
      </c>
      <c r="N64" s="9">
        <f t="shared" ref="N64:N68" si="17">ROUND(J64*D64,2)</f>
        <v>124.12</v>
      </c>
      <c r="O64" s="170">
        <f>L64-N64</f>
        <v>0</v>
      </c>
    </row>
    <row r="65" spans="1:15" ht="25.5" x14ac:dyDescent="0.25">
      <c r="A65" s="196" t="s">
        <v>38</v>
      </c>
      <c r="B65" s="202" t="s">
        <v>153</v>
      </c>
      <c r="C65" s="203" t="s">
        <v>116</v>
      </c>
      <c r="D65" s="112">
        <v>47.97</v>
      </c>
      <c r="E65" s="112">
        <v>2</v>
      </c>
      <c r="F65" s="113"/>
      <c r="G65" s="131">
        <v>0</v>
      </c>
      <c r="H65" s="38">
        <v>51.17</v>
      </c>
      <c r="I65" s="131">
        <v>2</v>
      </c>
      <c r="J65" s="131">
        <v>2</v>
      </c>
      <c r="K65" s="46">
        <f>I65-J65</f>
        <v>0</v>
      </c>
      <c r="L65" s="9">
        <f t="shared" si="15"/>
        <v>95.94</v>
      </c>
      <c r="M65" s="9">
        <f t="shared" si="16"/>
        <v>95.94</v>
      </c>
      <c r="N65" s="9">
        <f t="shared" si="17"/>
        <v>95.94</v>
      </c>
      <c r="O65" s="170">
        <f>L65-N65</f>
        <v>0</v>
      </c>
    </row>
    <row r="66" spans="1:15" x14ac:dyDescent="0.25">
      <c r="A66" s="196" t="s">
        <v>39</v>
      </c>
      <c r="B66" s="202" t="s">
        <v>154</v>
      </c>
      <c r="C66" s="203" t="s">
        <v>116</v>
      </c>
      <c r="D66" s="112">
        <v>144.78</v>
      </c>
      <c r="E66" s="112">
        <v>4</v>
      </c>
      <c r="F66" s="113"/>
      <c r="G66" s="131">
        <v>0</v>
      </c>
      <c r="H66" s="121"/>
      <c r="I66" s="131">
        <v>3</v>
      </c>
      <c r="J66" s="131">
        <v>3</v>
      </c>
      <c r="K66" s="46">
        <f>E66-J66</f>
        <v>1</v>
      </c>
      <c r="L66" s="9">
        <f t="shared" si="15"/>
        <v>579.12</v>
      </c>
      <c r="M66" s="9">
        <f t="shared" si="16"/>
        <v>434.34</v>
      </c>
      <c r="N66" s="9">
        <f t="shared" si="17"/>
        <v>434.34</v>
      </c>
      <c r="O66" s="170">
        <f>L66-N66</f>
        <v>144.78000000000003</v>
      </c>
    </row>
    <row r="67" spans="1:15" x14ac:dyDescent="0.25">
      <c r="A67" s="196" t="s">
        <v>40</v>
      </c>
      <c r="B67" s="202" t="s">
        <v>155</v>
      </c>
      <c r="C67" s="203" t="s">
        <v>116</v>
      </c>
      <c r="D67" s="112">
        <v>26.91</v>
      </c>
      <c r="E67" s="112">
        <v>3</v>
      </c>
      <c r="F67" s="113"/>
      <c r="G67" s="131">
        <v>0</v>
      </c>
      <c r="H67" s="121"/>
      <c r="I67" s="131">
        <v>3</v>
      </c>
      <c r="J67" s="131">
        <v>3</v>
      </c>
      <c r="K67" s="46">
        <f>E67-J67</f>
        <v>0</v>
      </c>
      <c r="L67" s="9">
        <f t="shared" si="15"/>
        <v>80.73</v>
      </c>
      <c r="M67" s="9">
        <f t="shared" si="16"/>
        <v>80.73</v>
      </c>
      <c r="N67" s="9">
        <f t="shared" si="17"/>
        <v>80.73</v>
      </c>
      <c r="O67" s="170">
        <f>L67-N67</f>
        <v>0</v>
      </c>
    </row>
    <row r="68" spans="1:15" x14ac:dyDescent="0.25">
      <c r="A68" s="196" t="s">
        <v>41</v>
      </c>
      <c r="B68" s="202" t="s">
        <v>156</v>
      </c>
      <c r="C68" s="203" t="s">
        <v>116</v>
      </c>
      <c r="D68" s="112">
        <v>21.38</v>
      </c>
      <c r="E68" s="112">
        <v>3</v>
      </c>
      <c r="F68" s="113"/>
      <c r="G68" s="131">
        <v>0</v>
      </c>
      <c r="H68" s="133"/>
      <c r="I68" s="131">
        <v>3</v>
      </c>
      <c r="J68" s="131">
        <v>3</v>
      </c>
      <c r="K68" s="46">
        <f>E68-J68</f>
        <v>0</v>
      </c>
      <c r="L68" s="9">
        <f t="shared" si="15"/>
        <v>64.14</v>
      </c>
      <c r="M68" s="9">
        <f t="shared" si="16"/>
        <v>64.14</v>
      </c>
      <c r="N68" s="9">
        <f t="shared" si="17"/>
        <v>64.14</v>
      </c>
      <c r="O68" s="170">
        <f>L68-N68</f>
        <v>0</v>
      </c>
    </row>
    <row r="69" spans="1:15" x14ac:dyDescent="0.25">
      <c r="A69" s="109"/>
      <c r="B69" s="110"/>
      <c r="C69" s="111"/>
      <c r="D69" s="112"/>
      <c r="E69" s="112"/>
      <c r="F69" s="113"/>
      <c r="G69" s="113"/>
      <c r="H69" s="38"/>
      <c r="I69" s="12"/>
      <c r="J69" s="10"/>
      <c r="K69" s="46"/>
      <c r="L69" s="11">
        <f>SUM(L64:L68)</f>
        <v>944.05000000000007</v>
      </c>
      <c r="M69" s="164">
        <f>SUM(M64:M68)</f>
        <v>799.27</v>
      </c>
      <c r="N69" s="11">
        <f>SUM(N64:N68)</f>
        <v>799.27</v>
      </c>
      <c r="O69" s="101"/>
    </row>
    <row r="70" spans="1:15" x14ac:dyDescent="0.25">
      <c r="A70" s="132" t="s">
        <v>42</v>
      </c>
      <c r="B70" s="103" t="s">
        <v>157</v>
      </c>
      <c r="C70" s="104"/>
      <c r="D70" s="105"/>
      <c r="E70" s="103"/>
      <c r="F70" s="106"/>
      <c r="G70" s="106"/>
      <c r="H70" s="44">
        <v>5.67</v>
      </c>
      <c r="I70" s="45"/>
      <c r="J70" s="46"/>
      <c r="K70" s="56"/>
      <c r="L70" s="41"/>
      <c r="M70" s="41"/>
      <c r="N70" s="41"/>
      <c r="O70" s="146">
        <v>2564.4699999999998</v>
      </c>
    </row>
    <row r="71" spans="1:15" ht="51" x14ac:dyDescent="0.25">
      <c r="A71" s="196" t="s">
        <v>44</v>
      </c>
      <c r="B71" s="202" t="s">
        <v>158</v>
      </c>
      <c r="C71" s="203" t="s">
        <v>116</v>
      </c>
      <c r="D71" s="112">
        <v>160.94</v>
      </c>
      <c r="E71" s="112">
        <v>3</v>
      </c>
      <c r="F71" s="113"/>
      <c r="G71" s="131">
        <v>0</v>
      </c>
      <c r="H71" s="38">
        <v>9.49</v>
      </c>
      <c r="I71" s="131">
        <v>2</v>
      </c>
      <c r="J71" s="131">
        <v>2</v>
      </c>
      <c r="K71" s="46">
        <f>E71-J71</f>
        <v>1</v>
      </c>
      <c r="L71" s="9">
        <f t="shared" ref="L71:L76" si="18">ROUND(E71*D71,2)</f>
        <v>482.82</v>
      </c>
      <c r="M71" s="9">
        <f t="shared" ref="M71:M76" si="19">ROUND(I71*D71,2)</f>
        <v>321.88</v>
      </c>
      <c r="N71" s="9">
        <f t="shared" ref="N71:N76" si="20">ROUND(J71*D71,2)</f>
        <v>321.88</v>
      </c>
      <c r="O71" s="170">
        <f>L71-N71</f>
        <v>160.94</v>
      </c>
    </row>
    <row r="72" spans="1:15" ht="38.25" x14ac:dyDescent="0.25">
      <c r="A72" s="196" t="s">
        <v>45</v>
      </c>
      <c r="B72" s="202" t="s">
        <v>159</v>
      </c>
      <c r="C72" s="203" t="s">
        <v>116</v>
      </c>
      <c r="D72" s="112">
        <v>322.55</v>
      </c>
      <c r="E72" s="112">
        <v>3</v>
      </c>
      <c r="F72" s="113"/>
      <c r="G72" s="131">
        <v>0</v>
      </c>
      <c r="H72" s="38">
        <v>5.52</v>
      </c>
      <c r="I72" s="131">
        <v>2</v>
      </c>
      <c r="J72" s="131">
        <v>2</v>
      </c>
      <c r="K72" s="46">
        <f>E72-J72</f>
        <v>1</v>
      </c>
      <c r="L72" s="9">
        <f t="shared" si="18"/>
        <v>967.65</v>
      </c>
      <c r="M72" s="9">
        <f t="shared" si="19"/>
        <v>645.1</v>
      </c>
      <c r="N72" s="9">
        <f t="shared" si="20"/>
        <v>645.1</v>
      </c>
      <c r="O72" s="170">
        <f>L72-N72</f>
        <v>322.54999999999995</v>
      </c>
    </row>
    <row r="73" spans="1:15" ht="25.5" x14ac:dyDescent="0.25">
      <c r="A73" s="196" t="s">
        <v>46</v>
      </c>
      <c r="B73" s="202" t="s">
        <v>160</v>
      </c>
      <c r="C73" s="203" t="s">
        <v>116</v>
      </c>
      <c r="D73" s="112">
        <v>166.91</v>
      </c>
      <c r="E73" s="112">
        <v>4</v>
      </c>
      <c r="F73" s="113"/>
      <c r="G73" s="131">
        <v>0</v>
      </c>
      <c r="H73" s="38">
        <v>6.88</v>
      </c>
      <c r="I73" s="131">
        <v>4</v>
      </c>
      <c r="J73" s="131">
        <v>4</v>
      </c>
      <c r="K73" s="46">
        <f>E73-J73</f>
        <v>0</v>
      </c>
      <c r="L73" s="9">
        <f t="shared" si="18"/>
        <v>667.64</v>
      </c>
      <c r="M73" s="9">
        <f t="shared" si="19"/>
        <v>667.64</v>
      </c>
      <c r="N73" s="9">
        <f t="shared" si="20"/>
        <v>667.64</v>
      </c>
      <c r="O73" s="170">
        <f>L73-N73</f>
        <v>0</v>
      </c>
    </row>
    <row r="74" spans="1:15" x14ac:dyDescent="0.25">
      <c r="A74" s="109" t="s">
        <v>47</v>
      </c>
      <c r="B74" s="202" t="s">
        <v>161</v>
      </c>
      <c r="C74" s="111" t="s">
        <v>7</v>
      </c>
      <c r="D74" s="112">
        <v>322.87</v>
      </c>
      <c r="E74" s="112">
        <v>0.87</v>
      </c>
      <c r="F74" s="113"/>
      <c r="G74" s="131">
        <v>0</v>
      </c>
      <c r="H74" s="38">
        <v>1135.78</v>
      </c>
      <c r="I74" s="131">
        <v>0</v>
      </c>
      <c r="J74" s="131">
        <v>0</v>
      </c>
      <c r="K74" s="46">
        <v>0.87</v>
      </c>
      <c r="L74" s="9">
        <f t="shared" si="18"/>
        <v>280.89999999999998</v>
      </c>
      <c r="M74" s="9">
        <f t="shared" si="19"/>
        <v>0</v>
      </c>
      <c r="N74" s="9">
        <f t="shared" si="20"/>
        <v>0</v>
      </c>
      <c r="O74" s="170">
        <v>280.89999999999998</v>
      </c>
    </row>
    <row r="75" spans="1:15" ht="25.5" x14ac:dyDescent="0.25">
      <c r="A75" s="109" t="s">
        <v>48</v>
      </c>
      <c r="B75" s="202" t="s">
        <v>162</v>
      </c>
      <c r="C75" s="203" t="s">
        <v>116</v>
      </c>
      <c r="D75" s="112">
        <v>121.8</v>
      </c>
      <c r="E75" s="112">
        <v>1</v>
      </c>
      <c r="F75" s="113"/>
      <c r="G75" s="131">
        <v>0</v>
      </c>
      <c r="H75" s="38">
        <v>3.21</v>
      </c>
      <c r="I75" s="131">
        <v>0</v>
      </c>
      <c r="J75" s="131">
        <v>0</v>
      </c>
      <c r="K75" s="46">
        <v>1</v>
      </c>
      <c r="L75" s="9">
        <f t="shared" si="18"/>
        <v>121.8</v>
      </c>
      <c r="M75" s="9">
        <f t="shared" si="19"/>
        <v>0</v>
      </c>
      <c r="N75" s="9">
        <f t="shared" si="20"/>
        <v>0</v>
      </c>
      <c r="O75" s="170">
        <v>121.8</v>
      </c>
    </row>
    <row r="76" spans="1:15" ht="25.5" x14ac:dyDescent="0.25">
      <c r="A76" s="109" t="s">
        <v>49</v>
      </c>
      <c r="B76" s="202" t="s">
        <v>163</v>
      </c>
      <c r="C76" s="203" t="s">
        <v>116</v>
      </c>
      <c r="D76" s="112">
        <v>43.66</v>
      </c>
      <c r="E76" s="112">
        <v>1</v>
      </c>
      <c r="F76" s="113"/>
      <c r="G76" s="131">
        <v>0</v>
      </c>
      <c r="H76" s="38">
        <v>9.14</v>
      </c>
      <c r="I76" s="131">
        <v>0</v>
      </c>
      <c r="J76" s="131">
        <v>0</v>
      </c>
      <c r="K76" s="46">
        <v>1</v>
      </c>
      <c r="L76" s="9">
        <f t="shared" si="18"/>
        <v>43.66</v>
      </c>
      <c r="M76" s="9">
        <f t="shared" si="19"/>
        <v>0</v>
      </c>
      <c r="N76" s="9">
        <f t="shared" si="20"/>
        <v>0</v>
      </c>
      <c r="O76" s="170">
        <v>43.66</v>
      </c>
    </row>
    <row r="77" spans="1:15" x14ac:dyDescent="0.25">
      <c r="A77" s="109"/>
      <c r="B77" s="122"/>
      <c r="C77" s="111"/>
      <c r="D77" s="112"/>
      <c r="E77" s="112"/>
      <c r="F77" s="113"/>
      <c r="G77" s="113"/>
      <c r="H77" s="38"/>
      <c r="I77" s="12"/>
      <c r="J77" s="10"/>
      <c r="K77" s="46"/>
      <c r="L77" s="11">
        <f>SUM(L71:L76)</f>
        <v>2564.4700000000003</v>
      </c>
      <c r="M77" s="164">
        <f>SUM(M71:M76)</f>
        <v>1634.62</v>
      </c>
      <c r="N77" s="11">
        <f>SUM(N71:N76)</f>
        <v>1634.62</v>
      </c>
      <c r="O77" s="101"/>
    </row>
    <row r="78" spans="1:15" x14ac:dyDescent="0.25">
      <c r="A78" s="102" t="s">
        <v>51</v>
      </c>
      <c r="B78" s="103" t="s">
        <v>19</v>
      </c>
      <c r="C78" s="104"/>
      <c r="D78" s="105"/>
      <c r="E78" s="103"/>
      <c r="F78" s="106"/>
      <c r="G78" s="106"/>
      <c r="H78" s="44">
        <v>70.239999999999995</v>
      </c>
      <c r="I78" s="45"/>
      <c r="J78" s="46"/>
      <c r="K78" s="56"/>
      <c r="L78" s="41"/>
      <c r="M78" s="41"/>
      <c r="N78" s="41"/>
      <c r="O78" s="146">
        <v>19011.86</v>
      </c>
    </row>
    <row r="79" spans="1:15" x14ac:dyDescent="0.25">
      <c r="A79" s="126" t="s">
        <v>52</v>
      </c>
      <c r="B79" s="127" t="s">
        <v>164</v>
      </c>
      <c r="C79" s="128"/>
      <c r="D79" s="129"/>
      <c r="E79" s="129"/>
      <c r="F79" s="130"/>
      <c r="G79" s="130"/>
      <c r="H79" s="50">
        <v>5.62</v>
      </c>
      <c r="I79" s="47"/>
      <c r="J79" s="48"/>
      <c r="K79" s="48"/>
      <c r="L79" s="49"/>
      <c r="M79" s="49"/>
      <c r="N79" s="49"/>
      <c r="O79" s="161">
        <f>SUM(L80,L81,L82)</f>
        <v>15807.26</v>
      </c>
    </row>
    <row r="80" spans="1:15" ht="38.25" x14ac:dyDescent="0.25">
      <c r="A80" s="207" t="s">
        <v>165</v>
      </c>
      <c r="B80" s="158" t="s">
        <v>166</v>
      </c>
      <c r="C80" s="111" t="s">
        <v>7</v>
      </c>
      <c r="D80" s="112">
        <v>21.54</v>
      </c>
      <c r="E80" s="112">
        <v>258.12</v>
      </c>
      <c r="F80" s="113"/>
      <c r="G80" s="131">
        <v>238.25</v>
      </c>
      <c r="H80" s="38">
        <v>11.32</v>
      </c>
      <c r="I80" s="131">
        <v>0</v>
      </c>
      <c r="J80" s="131">
        <f>E80-K80</f>
        <v>238.25</v>
      </c>
      <c r="K80" s="46">
        <v>19.87</v>
      </c>
      <c r="L80" s="9">
        <f t="shared" ref="L80:L86" si="21">ROUND(E80*D80,2)</f>
        <v>5559.9</v>
      </c>
      <c r="M80" s="9">
        <f t="shared" ref="M80:M86" si="22">ROUND(I80*D80,2)</f>
        <v>0</v>
      </c>
      <c r="N80" s="9">
        <f t="shared" ref="N80:N85" si="23">ROUND(J80*D80,2)</f>
        <v>5131.91</v>
      </c>
      <c r="O80" s="170">
        <f>L80-N80</f>
        <v>427.98999999999978</v>
      </c>
    </row>
    <row r="81" spans="1:15" ht="38.25" x14ac:dyDescent="0.25">
      <c r="A81" s="196" t="s">
        <v>167</v>
      </c>
      <c r="B81" s="158" t="s">
        <v>168</v>
      </c>
      <c r="C81" s="111" t="s">
        <v>7</v>
      </c>
      <c r="D81" s="112">
        <v>33.840000000000003</v>
      </c>
      <c r="E81" s="112">
        <v>258.12</v>
      </c>
      <c r="F81" s="113"/>
      <c r="G81" s="131">
        <v>204.23</v>
      </c>
      <c r="H81" s="38">
        <v>14.07</v>
      </c>
      <c r="I81" s="131">
        <v>34.020000000000003</v>
      </c>
      <c r="J81" s="131">
        <f>G81+I81</f>
        <v>238.25</v>
      </c>
      <c r="K81" s="46">
        <v>19.87</v>
      </c>
      <c r="L81" s="9">
        <f t="shared" si="21"/>
        <v>8734.7800000000007</v>
      </c>
      <c r="M81" s="9">
        <f t="shared" si="22"/>
        <v>1151.24</v>
      </c>
      <c r="N81" s="9">
        <f t="shared" si="23"/>
        <v>8062.38</v>
      </c>
      <c r="O81" s="170">
        <f>L81-N81</f>
        <v>672.40000000000055</v>
      </c>
    </row>
    <row r="82" spans="1:15" ht="25.5" x14ac:dyDescent="0.25">
      <c r="A82" s="196" t="s">
        <v>169</v>
      </c>
      <c r="B82" s="158" t="s">
        <v>170</v>
      </c>
      <c r="C82" s="111" t="s">
        <v>171</v>
      </c>
      <c r="D82" s="112">
        <v>5.86</v>
      </c>
      <c r="E82" s="112">
        <v>258.12</v>
      </c>
      <c r="F82" s="113"/>
      <c r="G82" s="131">
        <v>139.34</v>
      </c>
      <c r="H82" s="38">
        <v>7.05</v>
      </c>
      <c r="I82" s="131">
        <v>101.53</v>
      </c>
      <c r="J82" s="131">
        <f>G82+I82</f>
        <v>240.87</v>
      </c>
      <c r="K82" s="46">
        <f>E82-J82</f>
        <v>17.25</v>
      </c>
      <c r="L82" s="9">
        <f t="shared" si="21"/>
        <v>1512.58</v>
      </c>
      <c r="M82" s="9">
        <f t="shared" si="22"/>
        <v>594.97</v>
      </c>
      <c r="N82" s="9">
        <f t="shared" si="23"/>
        <v>1411.5</v>
      </c>
      <c r="O82" s="170">
        <f>L82-N82</f>
        <v>101.07999999999993</v>
      </c>
    </row>
    <row r="83" spans="1:15" x14ac:dyDescent="0.25">
      <c r="A83" s="126" t="s">
        <v>53</v>
      </c>
      <c r="B83" s="127" t="s">
        <v>172</v>
      </c>
      <c r="C83" s="128"/>
      <c r="D83" s="129"/>
      <c r="E83" s="129"/>
      <c r="F83" s="130"/>
      <c r="G83" s="130"/>
      <c r="H83" s="50">
        <v>5.62</v>
      </c>
      <c r="I83" s="47"/>
      <c r="J83" s="48"/>
      <c r="K83" s="48"/>
      <c r="L83" s="49"/>
      <c r="M83" s="49"/>
      <c r="N83" s="49"/>
      <c r="O83" s="161">
        <v>3204.6</v>
      </c>
    </row>
    <row r="84" spans="1:15" ht="25.5" customHeight="1" x14ac:dyDescent="0.25">
      <c r="A84" s="196" t="s">
        <v>173</v>
      </c>
      <c r="B84" s="158" t="s">
        <v>174</v>
      </c>
      <c r="C84" s="111" t="s">
        <v>7</v>
      </c>
      <c r="D84" s="112">
        <v>35.97</v>
      </c>
      <c r="E84" s="112">
        <v>65.3</v>
      </c>
      <c r="F84" s="113"/>
      <c r="G84" s="131">
        <v>58.77</v>
      </c>
      <c r="H84" s="38">
        <v>58.99</v>
      </c>
      <c r="I84" s="131">
        <v>6.53</v>
      </c>
      <c r="J84" s="131">
        <f>G84+I84</f>
        <v>65.3</v>
      </c>
      <c r="K84" s="46">
        <f>E84-J84</f>
        <v>0</v>
      </c>
      <c r="L84" s="9">
        <f t="shared" si="21"/>
        <v>2348.84</v>
      </c>
      <c r="M84" s="9">
        <f t="shared" si="22"/>
        <v>234.88</v>
      </c>
      <c r="N84" s="9">
        <f t="shared" si="23"/>
        <v>2348.84</v>
      </c>
      <c r="O84" s="170">
        <f>L84-N84</f>
        <v>0</v>
      </c>
    </row>
    <row r="85" spans="1:15" ht="51" x14ac:dyDescent="0.25">
      <c r="A85" s="200" t="s">
        <v>175</v>
      </c>
      <c r="B85" s="158" t="s">
        <v>176</v>
      </c>
      <c r="C85" s="111" t="s">
        <v>171</v>
      </c>
      <c r="D85" s="112">
        <v>27.88</v>
      </c>
      <c r="E85" s="112">
        <v>18.899999999999999</v>
      </c>
      <c r="F85" s="113"/>
      <c r="G85" s="131">
        <v>18.899999999999999</v>
      </c>
      <c r="H85" s="38">
        <v>59.22</v>
      </c>
      <c r="I85" s="131">
        <v>0</v>
      </c>
      <c r="J85" s="131">
        <v>18.899999999999999</v>
      </c>
      <c r="K85" s="46">
        <f>E85-J85</f>
        <v>0</v>
      </c>
      <c r="L85" s="9">
        <f t="shared" si="21"/>
        <v>526.92999999999995</v>
      </c>
      <c r="M85" s="9">
        <f t="shared" si="22"/>
        <v>0</v>
      </c>
      <c r="N85" s="9">
        <f t="shared" si="23"/>
        <v>526.92999999999995</v>
      </c>
      <c r="O85" s="170">
        <f>L85-N85</f>
        <v>0</v>
      </c>
    </row>
    <row r="86" spans="1:15" ht="63.75" x14ac:dyDescent="0.25">
      <c r="A86" s="200" t="s">
        <v>177</v>
      </c>
      <c r="B86" s="158" t="s">
        <v>178</v>
      </c>
      <c r="C86" s="111" t="s">
        <v>171</v>
      </c>
      <c r="D86" s="112">
        <v>31.08</v>
      </c>
      <c r="E86" s="112">
        <v>10.58</v>
      </c>
      <c r="F86" s="113"/>
      <c r="G86" s="131">
        <v>10.58</v>
      </c>
      <c r="H86" s="38">
        <v>6.9</v>
      </c>
      <c r="I86" s="131">
        <v>0</v>
      </c>
      <c r="J86" s="131">
        <f>I86</f>
        <v>0</v>
      </c>
      <c r="K86" s="46">
        <f>E86-J86</f>
        <v>10.58</v>
      </c>
      <c r="L86" s="9">
        <f t="shared" si="21"/>
        <v>328.83</v>
      </c>
      <c r="M86" s="9">
        <f t="shared" si="22"/>
        <v>0</v>
      </c>
      <c r="N86" s="9">
        <v>328.83</v>
      </c>
      <c r="O86" s="170">
        <f>L86-N86</f>
        <v>0</v>
      </c>
    </row>
    <row r="87" spans="1:15" x14ac:dyDescent="0.25">
      <c r="A87" s="109"/>
      <c r="B87" s="134"/>
      <c r="C87" s="111"/>
      <c r="D87" s="112"/>
      <c r="E87" s="112"/>
      <c r="F87" s="113"/>
      <c r="G87" s="113"/>
      <c r="H87" s="38"/>
      <c r="I87" s="12"/>
      <c r="J87" s="10"/>
      <c r="K87" s="46"/>
      <c r="L87" s="11">
        <f>SUM(L78:L86)</f>
        <v>19011.86</v>
      </c>
      <c r="M87" s="164">
        <f>SUM(M78:M86)</f>
        <v>1981.0900000000001</v>
      </c>
      <c r="N87" s="11">
        <f>SUM(N78:N86)</f>
        <v>17810.390000000003</v>
      </c>
      <c r="O87" s="101"/>
    </row>
    <row r="88" spans="1:15" x14ac:dyDescent="0.25">
      <c r="A88" s="102" t="s">
        <v>54</v>
      </c>
      <c r="B88" s="103" t="s">
        <v>179</v>
      </c>
      <c r="C88" s="104"/>
      <c r="D88" s="105"/>
      <c r="E88" s="103"/>
      <c r="F88" s="106"/>
      <c r="G88" s="106"/>
      <c r="H88" s="44">
        <v>12.35</v>
      </c>
      <c r="I88" s="45"/>
      <c r="J88" s="46"/>
      <c r="K88" s="46"/>
      <c r="L88" s="41"/>
      <c r="M88" s="41"/>
      <c r="N88" s="41"/>
      <c r="O88" s="147">
        <v>457.49</v>
      </c>
    </row>
    <row r="89" spans="1:15" ht="25.5" x14ac:dyDescent="0.25">
      <c r="A89" s="200" t="s">
        <v>55</v>
      </c>
      <c r="B89" s="158" t="s">
        <v>120</v>
      </c>
      <c r="C89" s="111" t="s">
        <v>10</v>
      </c>
      <c r="D89" s="112">
        <v>64.45</v>
      </c>
      <c r="E89" s="112">
        <v>0.38</v>
      </c>
      <c r="F89" s="113"/>
      <c r="G89" s="131">
        <v>0.38</v>
      </c>
      <c r="H89" s="133"/>
      <c r="I89" s="131">
        <v>0</v>
      </c>
      <c r="J89" s="131">
        <v>0.38</v>
      </c>
      <c r="K89" s="46">
        <v>0</v>
      </c>
      <c r="L89" s="9">
        <f>ROUND(E89*D89,2)</f>
        <v>24.49</v>
      </c>
      <c r="M89" s="9">
        <f>ROUND(I89*D89,2)</f>
        <v>0</v>
      </c>
      <c r="N89" s="9">
        <f>ROUND(J89*D89,2)</f>
        <v>24.49</v>
      </c>
      <c r="O89" s="170">
        <v>0</v>
      </c>
    </row>
    <row r="90" spans="1:15" x14ac:dyDescent="0.25">
      <c r="A90" s="200" t="s">
        <v>180</v>
      </c>
      <c r="B90" s="158" t="s">
        <v>184</v>
      </c>
      <c r="C90" s="111" t="s">
        <v>10</v>
      </c>
      <c r="D90" s="112">
        <v>39.07</v>
      </c>
      <c r="E90" s="112">
        <v>0.35</v>
      </c>
      <c r="F90" s="113"/>
      <c r="G90" s="131">
        <v>0.35</v>
      </c>
      <c r="H90" s="133"/>
      <c r="I90" s="131">
        <v>0</v>
      </c>
      <c r="J90" s="131">
        <v>0.35</v>
      </c>
      <c r="K90" s="46">
        <v>0</v>
      </c>
      <c r="L90" s="9">
        <v>13.67</v>
      </c>
      <c r="M90" s="9">
        <f>ROUND(I90*D90,2)</f>
        <v>0</v>
      </c>
      <c r="N90" s="9">
        <f t="shared" ref="N90:N93" si="24">ROUND(J90*D90,2)</f>
        <v>13.67</v>
      </c>
      <c r="O90" s="170">
        <v>0</v>
      </c>
    </row>
    <row r="91" spans="1:15" ht="38.25" x14ac:dyDescent="0.25">
      <c r="A91" s="200" t="s">
        <v>181</v>
      </c>
      <c r="B91" s="158" t="s">
        <v>185</v>
      </c>
      <c r="C91" s="111" t="s">
        <v>7</v>
      </c>
      <c r="D91" s="112">
        <v>63</v>
      </c>
      <c r="E91" s="112">
        <v>1.65</v>
      </c>
      <c r="F91" s="113"/>
      <c r="G91" s="131">
        <v>1.65</v>
      </c>
      <c r="H91" s="133"/>
      <c r="I91" s="131">
        <v>0</v>
      </c>
      <c r="J91" s="131">
        <v>1.65</v>
      </c>
      <c r="K91" s="46">
        <v>0</v>
      </c>
      <c r="L91" s="9">
        <v>103.95</v>
      </c>
      <c r="M91" s="9">
        <f>ROUND(I91*D91,2)</f>
        <v>0</v>
      </c>
      <c r="N91" s="9">
        <f t="shared" si="24"/>
        <v>103.95</v>
      </c>
      <c r="O91" s="170">
        <v>0</v>
      </c>
    </row>
    <row r="92" spans="1:15" ht="25.5" x14ac:dyDescent="0.25">
      <c r="A92" s="200" t="s">
        <v>182</v>
      </c>
      <c r="B92" s="158" t="s">
        <v>186</v>
      </c>
      <c r="C92" s="111" t="s">
        <v>7</v>
      </c>
      <c r="D92" s="112">
        <v>11.56</v>
      </c>
      <c r="E92" s="112">
        <v>7.05</v>
      </c>
      <c r="F92" s="113"/>
      <c r="G92" s="131">
        <v>7.05</v>
      </c>
      <c r="H92" s="133"/>
      <c r="I92" s="131">
        <v>0</v>
      </c>
      <c r="J92" s="131">
        <v>7.05</v>
      </c>
      <c r="K92" s="46">
        <v>0</v>
      </c>
      <c r="L92" s="9">
        <v>81.5</v>
      </c>
      <c r="M92" s="9">
        <f>ROUND(I92*D92,2)</f>
        <v>0</v>
      </c>
      <c r="N92" s="9">
        <f t="shared" si="24"/>
        <v>81.5</v>
      </c>
      <c r="O92" s="170">
        <v>0</v>
      </c>
    </row>
    <row r="93" spans="1:15" ht="25.5" x14ac:dyDescent="0.25">
      <c r="A93" s="196" t="s">
        <v>183</v>
      </c>
      <c r="B93" s="158" t="s">
        <v>187</v>
      </c>
      <c r="C93" s="111" t="s">
        <v>171</v>
      </c>
      <c r="D93" s="112">
        <v>63.21</v>
      </c>
      <c r="E93" s="112">
        <v>3.7</v>
      </c>
      <c r="F93" s="113"/>
      <c r="G93" s="131">
        <v>0</v>
      </c>
      <c r="H93" s="133"/>
      <c r="I93" s="131">
        <v>3.7</v>
      </c>
      <c r="J93" s="131">
        <f>I93</f>
        <v>3.7</v>
      </c>
      <c r="K93" s="46">
        <f>E93-J93</f>
        <v>0</v>
      </c>
      <c r="L93" s="9">
        <v>233.88</v>
      </c>
      <c r="M93" s="9">
        <f>ROUND(I93*D93,2)</f>
        <v>233.88</v>
      </c>
      <c r="N93" s="9">
        <f t="shared" si="24"/>
        <v>233.88</v>
      </c>
      <c r="O93" s="170">
        <f>L93-N93</f>
        <v>0</v>
      </c>
    </row>
    <row r="94" spans="1:15" x14ac:dyDescent="0.25">
      <c r="A94" s="109"/>
      <c r="B94" s="122"/>
      <c r="C94" s="111"/>
      <c r="D94" s="112"/>
      <c r="E94" s="112"/>
      <c r="F94" s="113"/>
      <c r="G94" s="113"/>
      <c r="H94" s="133"/>
      <c r="I94" s="12"/>
      <c r="J94" s="10"/>
      <c r="K94" s="46"/>
      <c r="L94" s="11">
        <f>SUM(L89:L93)</f>
        <v>457.49</v>
      </c>
      <c r="M94" s="164">
        <f>SUM(M89:M93)</f>
        <v>233.88</v>
      </c>
      <c r="N94" s="11">
        <f>SUM(N89:N93)</f>
        <v>457.49</v>
      </c>
      <c r="O94" s="101"/>
    </row>
    <row r="95" spans="1:15" x14ac:dyDescent="0.25">
      <c r="A95" s="102" t="s">
        <v>56</v>
      </c>
      <c r="B95" s="103" t="s">
        <v>22</v>
      </c>
      <c r="C95" s="104"/>
      <c r="D95" s="105"/>
      <c r="E95" s="103"/>
      <c r="F95" s="106"/>
      <c r="G95" s="106"/>
      <c r="H95" s="107"/>
      <c r="I95" s="45"/>
      <c r="J95" s="46"/>
      <c r="K95" s="46"/>
      <c r="L95" s="44"/>
      <c r="M95" s="45"/>
      <c r="N95" s="106"/>
      <c r="O95" s="147">
        <v>6957.87</v>
      </c>
    </row>
    <row r="96" spans="1:15" x14ac:dyDescent="0.25">
      <c r="A96" s="126" t="s">
        <v>57</v>
      </c>
      <c r="B96" s="127" t="s">
        <v>23</v>
      </c>
      <c r="C96" s="128"/>
      <c r="D96" s="128"/>
      <c r="E96" s="128"/>
      <c r="F96" s="128"/>
      <c r="G96" s="128"/>
      <c r="H96" s="128"/>
      <c r="I96" s="128"/>
      <c r="J96" s="128"/>
      <c r="K96" s="128"/>
      <c r="L96" s="128"/>
      <c r="M96" s="128"/>
      <c r="N96" s="128"/>
      <c r="O96" s="160">
        <v>6461.45</v>
      </c>
    </row>
    <row r="97" spans="1:15" ht="38.25" x14ac:dyDescent="0.25">
      <c r="A97" s="200" t="s">
        <v>188</v>
      </c>
      <c r="B97" s="178" t="s">
        <v>189</v>
      </c>
      <c r="C97" s="181" t="s">
        <v>7</v>
      </c>
      <c r="D97" s="182">
        <v>2.68</v>
      </c>
      <c r="E97" s="182">
        <v>18.73</v>
      </c>
      <c r="F97" s="179"/>
      <c r="G97" s="131">
        <v>18.73</v>
      </c>
      <c r="H97" s="180"/>
      <c r="I97" s="186">
        <v>0</v>
      </c>
      <c r="J97" s="187">
        <v>18.73</v>
      </c>
      <c r="K97" s="46">
        <v>0</v>
      </c>
      <c r="L97" s="188">
        <f>ROUND(E97*D97,2)</f>
        <v>50.2</v>
      </c>
      <c r="M97" s="188">
        <f>ROUND(I97*D97,2)</f>
        <v>0</v>
      </c>
      <c r="N97" s="188">
        <f>ROUND(J97*D97,2)</f>
        <v>50.2</v>
      </c>
      <c r="O97" s="170">
        <v>0</v>
      </c>
    </row>
    <row r="98" spans="1:15" ht="63.75" x14ac:dyDescent="0.25">
      <c r="A98" s="200" t="s">
        <v>190</v>
      </c>
      <c r="B98" s="178" t="s">
        <v>193</v>
      </c>
      <c r="C98" s="181" t="s">
        <v>7</v>
      </c>
      <c r="D98" s="182">
        <v>19</v>
      </c>
      <c r="E98" s="182">
        <v>16.41</v>
      </c>
      <c r="F98" s="179"/>
      <c r="G98" s="131">
        <v>16.41</v>
      </c>
      <c r="H98" s="180"/>
      <c r="I98" s="186">
        <v>0</v>
      </c>
      <c r="J98" s="187">
        <v>16.41</v>
      </c>
      <c r="K98" s="46">
        <v>0</v>
      </c>
      <c r="L98" s="188">
        <v>311.79000000000002</v>
      </c>
      <c r="M98" s="188">
        <f>ROUND(I98*D98,2)</f>
        <v>0</v>
      </c>
      <c r="N98" s="188">
        <v>311.79000000000002</v>
      </c>
      <c r="O98" s="170">
        <v>0</v>
      </c>
    </row>
    <row r="99" spans="1:15" ht="51" x14ac:dyDescent="0.25">
      <c r="A99" s="200" t="s">
        <v>191</v>
      </c>
      <c r="B99" s="158" t="s">
        <v>194</v>
      </c>
      <c r="C99" s="111" t="s">
        <v>7</v>
      </c>
      <c r="D99" s="112">
        <v>17.440000000000001</v>
      </c>
      <c r="E99" s="112">
        <v>2.3199999999999998</v>
      </c>
      <c r="F99" s="113"/>
      <c r="G99" s="131">
        <v>2.3199999999999998</v>
      </c>
      <c r="H99" s="133"/>
      <c r="I99" s="131">
        <v>0</v>
      </c>
      <c r="J99" s="131">
        <v>2.3199999999999998</v>
      </c>
      <c r="K99" s="46">
        <f>G99-J99</f>
        <v>0</v>
      </c>
      <c r="L99" s="9">
        <v>40.46</v>
      </c>
      <c r="M99" s="9">
        <f>ROUND(I99*D99,2)</f>
        <v>0</v>
      </c>
      <c r="N99" s="9">
        <f>L99</f>
        <v>40.46</v>
      </c>
      <c r="O99" s="170">
        <f>L99-N99</f>
        <v>0</v>
      </c>
    </row>
    <row r="100" spans="1:15" ht="38.25" x14ac:dyDescent="0.25">
      <c r="A100" s="196" t="s">
        <v>192</v>
      </c>
      <c r="B100" s="158" t="s">
        <v>195</v>
      </c>
      <c r="C100" s="111" t="s">
        <v>7</v>
      </c>
      <c r="D100" s="112">
        <v>47.92</v>
      </c>
      <c r="E100" s="112">
        <v>126.44</v>
      </c>
      <c r="F100" s="113"/>
      <c r="G100" s="131">
        <v>101.15</v>
      </c>
      <c r="H100" s="133"/>
      <c r="I100" s="131">
        <v>25.29</v>
      </c>
      <c r="J100" s="131">
        <f>G100+I100</f>
        <v>126.44</v>
      </c>
      <c r="K100" s="46">
        <f>E100-J100</f>
        <v>0</v>
      </c>
      <c r="L100" s="9">
        <v>6059</v>
      </c>
      <c r="M100" s="9">
        <f>ROUND(I100*D100,2)</f>
        <v>1211.9000000000001</v>
      </c>
      <c r="N100" s="9">
        <f>L100</f>
        <v>6059</v>
      </c>
      <c r="O100" s="170">
        <f>L100-N100</f>
        <v>0</v>
      </c>
    </row>
    <row r="101" spans="1:15" x14ac:dyDescent="0.25">
      <c r="A101" s="126" t="s">
        <v>196</v>
      </c>
      <c r="B101" s="127" t="s">
        <v>32</v>
      </c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60">
        <v>496.42</v>
      </c>
    </row>
    <row r="102" spans="1:15" ht="38.25" x14ac:dyDescent="0.25">
      <c r="A102" s="200" t="s">
        <v>197</v>
      </c>
      <c r="B102" s="158" t="s">
        <v>189</v>
      </c>
      <c r="C102" s="111" t="s">
        <v>7</v>
      </c>
      <c r="D102" s="112">
        <v>2.68</v>
      </c>
      <c r="E102" s="112">
        <v>19.46</v>
      </c>
      <c r="F102" s="112">
        <v>19.46</v>
      </c>
      <c r="G102" s="131">
        <v>19.46</v>
      </c>
      <c r="H102" s="133"/>
      <c r="I102" s="131">
        <v>0</v>
      </c>
      <c r="J102" s="131">
        <v>19.46</v>
      </c>
      <c r="K102" s="46">
        <f>E102-J102</f>
        <v>0</v>
      </c>
      <c r="L102" s="9">
        <v>52.15</v>
      </c>
      <c r="M102" s="9">
        <f>ROUND(I102*D102,2)</f>
        <v>0</v>
      </c>
      <c r="N102" s="9">
        <v>52.15</v>
      </c>
      <c r="O102" s="170">
        <f>L102-N102</f>
        <v>0</v>
      </c>
    </row>
    <row r="103" spans="1:15" ht="51" x14ac:dyDescent="0.25">
      <c r="A103" s="200" t="s">
        <v>198</v>
      </c>
      <c r="B103" s="158" t="s">
        <v>199</v>
      </c>
      <c r="C103" s="111" t="s">
        <v>7</v>
      </c>
      <c r="D103" s="112">
        <v>22.83</v>
      </c>
      <c r="E103" s="112">
        <v>19.46</v>
      </c>
      <c r="F103" s="113"/>
      <c r="G103" s="131">
        <v>19.46</v>
      </c>
      <c r="H103" s="133"/>
      <c r="I103" s="131">
        <v>0</v>
      </c>
      <c r="J103" s="131">
        <v>19.46</v>
      </c>
      <c r="K103" s="46">
        <f>E103-J103</f>
        <v>0</v>
      </c>
      <c r="L103" s="9">
        <v>444.27</v>
      </c>
      <c r="M103" s="9">
        <f>ROUND(I103*D103,2)</f>
        <v>0</v>
      </c>
      <c r="N103" s="9">
        <v>444.27</v>
      </c>
      <c r="O103" s="170">
        <f>L103-N103</f>
        <v>0</v>
      </c>
    </row>
    <row r="104" spans="1:15" x14ac:dyDescent="0.25">
      <c r="A104" s="109"/>
      <c r="B104" s="122"/>
      <c r="C104" s="111"/>
      <c r="D104" s="112"/>
      <c r="E104" s="112"/>
      <c r="F104" s="113"/>
      <c r="G104" s="113"/>
      <c r="H104" s="133"/>
      <c r="I104" s="12"/>
      <c r="J104" s="10"/>
      <c r="K104" s="46"/>
      <c r="L104" s="11">
        <f>SUM(L97:L103)</f>
        <v>6957.869999999999</v>
      </c>
      <c r="M104" s="164">
        <f>SUM(M97:M103)</f>
        <v>1211.9000000000001</v>
      </c>
      <c r="N104" s="11">
        <f>SUM(N97:N103)</f>
        <v>6957.869999999999</v>
      </c>
      <c r="O104" s="101"/>
    </row>
    <row r="105" spans="1:15" x14ac:dyDescent="0.25">
      <c r="A105" s="102" t="s">
        <v>58</v>
      </c>
      <c r="B105" s="103" t="s">
        <v>200</v>
      </c>
      <c r="C105" s="104"/>
      <c r="D105" s="105"/>
      <c r="E105" s="103"/>
      <c r="F105" s="106"/>
      <c r="G105" s="43"/>
      <c r="H105" s="44">
        <v>66.930000000000007</v>
      </c>
      <c r="I105" s="45"/>
      <c r="J105" s="46"/>
      <c r="K105" s="46"/>
      <c r="L105" s="41"/>
      <c r="M105" s="41"/>
      <c r="N105" s="41"/>
      <c r="O105" s="147">
        <v>47908.7</v>
      </c>
    </row>
    <row r="106" spans="1:15" x14ac:dyDescent="0.25">
      <c r="A106" s="126" t="s">
        <v>59</v>
      </c>
      <c r="B106" s="127" t="s">
        <v>201</v>
      </c>
      <c r="C106" s="128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60">
        <v>38062.239999999998</v>
      </c>
    </row>
    <row r="107" spans="1:15" ht="25.5" x14ac:dyDescent="0.25">
      <c r="A107" s="196" t="s">
        <v>202</v>
      </c>
      <c r="B107" s="158" t="s">
        <v>203</v>
      </c>
      <c r="C107" s="111" t="s">
        <v>7</v>
      </c>
      <c r="D107" s="112">
        <v>1.93</v>
      </c>
      <c r="E107" s="112">
        <v>1572.82</v>
      </c>
      <c r="F107" s="113"/>
      <c r="G107" s="131">
        <v>157.68</v>
      </c>
      <c r="H107" s="133"/>
      <c r="I107" s="131">
        <v>1257.8599999999999</v>
      </c>
      <c r="J107" s="131">
        <f>G107+I107</f>
        <v>1415.54</v>
      </c>
      <c r="K107" s="46">
        <v>157.28</v>
      </c>
      <c r="L107" s="9">
        <v>3035.54</v>
      </c>
      <c r="M107" s="9">
        <f>ROUND(I107*D107,2)</f>
        <v>2427.67</v>
      </c>
      <c r="N107" s="9">
        <v>2731.99</v>
      </c>
      <c r="O107" s="170">
        <f>L107-N107</f>
        <v>303.55000000000018</v>
      </c>
    </row>
    <row r="108" spans="1:15" ht="25.5" x14ac:dyDescent="0.25">
      <c r="A108" s="196" t="s">
        <v>204</v>
      </c>
      <c r="B108" s="158" t="s">
        <v>205</v>
      </c>
      <c r="C108" s="111" t="s">
        <v>7</v>
      </c>
      <c r="D108" s="112">
        <v>10.72</v>
      </c>
      <c r="E108" s="112">
        <v>1572.82</v>
      </c>
      <c r="F108" s="113"/>
      <c r="G108" s="131">
        <v>157.68</v>
      </c>
      <c r="H108" s="133"/>
      <c r="I108" s="131">
        <v>1257.8599999999999</v>
      </c>
      <c r="J108" s="131">
        <f t="shared" ref="J108:J109" si="25">G108+I108</f>
        <v>1415.54</v>
      </c>
      <c r="K108" s="46">
        <v>157.28</v>
      </c>
      <c r="L108" s="9">
        <v>16860.63</v>
      </c>
      <c r="M108" s="9">
        <f>ROUND(I108*D108,2)</f>
        <v>13484.26</v>
      </c>
      <c r="N108" s="9">
        <v>15174.58</v>
      </c>
      <c r="O108" s="170">
        <f>L108-N108</f>
        <v>1686.0500000000011</v>
      </c>
    </row>
    <row r="109" spans="1:15" ht="25.5" x14ac:dyDescent="0.25">
      <c r="A109" s="196" t="s">
        <v>206</v>
      </c>
      <c r="B109" s="158" t="s">
        <v>207</v>
      </c>
      <c r="C109" s="111" t="s">
        <v>7</v>
      </c>
      <c r="D109" s="112">
        <v>11.55</v>
      </c>
      <c r="E109" s="112">
        <v>1572.82</v>
      </c>
      <c r="F109" s="113"/>
      <c r="G109" s="131">
        <v>157.68</v>
      </c>
      <c r="H109" s="133"/>
      <c r="I109" s="131">
        <v>1257.8599999999999</v>
      </c>
      <c r="J109" s="131">
        <f t="shared" si="25"/>
        <v>1415.54</v>
      </c>
      <c r="K109" s="46">
        <v>157.28</v>
      </c>
      <c r="L109" s="9">
        <v>18166.07</v>
      </c>
      <c r="M109" s="9">
        <f>ROUND(I109*D109,2)</f>
        <v>14528.28</v>
      </c>
      <c r="N109" s="9">
        <v>16349.48</v>
      </c>
      <c r="O109" s="170">
        <f>L109-N109</f>
        <v>1816.5900000000001</v>
      </c>
    </row>
    <row r="110" spans="1:15" x14ac:dyDescent="0.25">
      <c r="A110" s="126" t="s">
        <v>60</v>
      </c>
      <c r="B110" s="127" t="s">
        <v>32</v>
      </c>
      <c r="C110" s="128"/>
      <c r="D110" s="128"/>
      <c r="E110" s="128"/>
      <c r="F110" s="128"/>
      <c r="G110" s="128"/>
      <c r="H110" s="128"/>
      <c r="I110" s="128"/>
      <c r="J110" s="128"/>
      <c r="K110" s="128"/>
      <c r="L110" s="128"/>
      <c r="M110" s="128"/>
      <c r="N110" s="128"/>
      <c r="O110" s="160">
        <v>7196.43</v>
      </c>
    </row>
    <row r="111" spans="1:15" ht="25.5" x14ac:dyDescent="0.25">
      <c r="A111" s="196" t="s">
        <v>210</v>
      </c>
      <c r="B111" s="158" t="s">
        <v>208</v>
      </c>
      <c r="C111" s="111" t="s">
        <v>7</v>
      </c>
      <c r="D111" s="112">
        <v>2.25</v>
      </c>
      <c r="E111" s="112">
        <v>201.75</v>
      </c>
      <c r="F111" s="113"/>
      <c r="G111" s="131">
        <v>20.170000000000002</v>
      </c>
      <c r="H111" s="133"/>
      <c r="I111" s="131">
        <v>161.41</v>
      </c>
      <c r="J111" s="131">
        <f>G111+I111</f>
        <v>181.57999999999998</v>
      </c>
      <c r="K111" s="46">
        <f>E111-J111</f>
        <v>20.170000000000016</v>
      </c>
      <c r="L111" s="9">
        <v>453.94</v>
      </c>
      <c r="M111" s="9">
        <v>363.15</v>
      </c>
      <c r="N111" s="131">
        <v>408.55</v>
      </c>
      <c r="O111" s="170">
        <f>L111-N111</f>
        <v>45.389999999999986</v>
      </c>
    </row>
    <row r="112" spans="1:15" ht="25.5" x14ac:dyDescent="0.25">
      <c r="A112" s="196" t="s">
        <v>211</v>
      </c>
      <c r="B112" s="158" t="s">
        <v>209</v>
      </c>
      <c r="C112" s="111" t="s">
        <v>7</v>
      </c>
      <c r="D112" s="112">
        <v>20.36</v>
      </c>
      <c r="E112" s="112">
        <v>201.75</v>
      </c>
      <c r="F112" s="113"/>
      <c r="G112" s="131">
        <v>20.170000000000002</v>
      </c>
      <c r="H112" s="133"/>
      <c r="I112" s="131">
        <v>161.41</v>
      </c>
      <c r="J112" s="131">
        <v>181.58</v>
      </c>
      <c r="K112" s="46">
        <v>20.170000000000002</v>
      </c>
      <c r="L112" s="9">
        <v>4107.63</v>
      </c>
      <c r="M112" s="9">
        <f>ROUND(I112*D112,2)</f>
        <v>3286.31</v>
      </c>
      <c r="N112" s="131">
        <v>3696.96</v>
      </c>
      <c r="O112" s="170">
        <f>L112-N112</f>
        <v>410.67000000000007</v>
      </c>
    </row>
    <row r="113" spans="1:17" ht="25.5" x14ac:dyDescent="0.25">
      <c r="A113" s="196" t="s">
        <v>212</v>
      </c>
      <c r="B113" s="158" t="s">
        <v>213</v>
      </c>
      <c r="C113" s="111" t="s">
        <v>7</v>
      </c>
      <c r="D113" s="112">
        <v>13.06</v>
      </c>
      <c r="E113" s="112">
        <v>201.75</v>
      </c>
      <c r="F113" s="113"/>
      <c r="G113" s="131">
        <v>20.170000000000002</v>
      </c>
      <c r="H113" s="133"/>
      <c r="I113" s="131">
        <v>161.41</v>
      </c>
      <c r="J113" s="131">
        <v>181.58</v>
      </c>
      <c r="K113" s="46">
        <v>20.170000000000002</v>
      </c>
      <c r="L113" s="9">
        <v>2634.86</v>
      </c>
      <c r="M113" s="9">
        <f>ROUND(I113*D113,2)</f>
        <v>2108.0100000000002</v>
      </c>
      <c r="N113" s="131">
        <v>2371.4299999999998</v>
      </c>
      <c r="O113" s="170">
        <f>L113-N113</f>
        <v>263.43000000000029</v>
      </c>
    </row>
    <row r="114" spans="1:17" x14ac:dyDescent="0.25">
      <c r="A114" s="126" t="s">
        <v>61</v>
      </c>
      <c r="B114" s="127" t="s">
        <v>36</v>
      </c>
      <c r="C114" s="128"/>
      <c r="D114" s="128"/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60">
        <v>2650.03</v>
      </c>
    </row>
    <row r="115" spans="1:17" ht="25.5" x14ac:dyDescent="0.25">
      <c r="A115" s="196" t="s">
        <v>214</v>
      </c>
      <c r="B115" s="158" t="s">
        <v>216</v>
      </c>
      <c r="C115" s="111" t="s">
        <v>7</v>
      </c>
      <c r="D115" s="112">
        <v>20.25</v>
      </c>
      <c r="E115" s="112">
        <v>39.47</v>
      </c>
      <c r="F115" s="113"/>
      <c r="G115" s="131">
        <v>0</v>
      </c>
      <c r="H115" s="133"/>
      <c r="I115" s="131">
        <v>35.53</v>
      </c>
      <c r="J115" s="131">
        <f>I115</f>
        <v>35.53</v>
      </c>
      <c r="K115" s="46">
        <v>3.94</v>
      </c>
      <c r="L115" s="9">
        <v>799.27</v>
      </c>
      <c r="M115" s="9">
        <f>ROUND(I115*D115,2)</f>
        <v>719.48</v>
      </c>
      <c r="N115" s="131">
        <f>M115</f>
        <v>719.48</v>
      </c>
      <c r="O115" s="170">
        <f>L115-N115</f>
        <v>79.789999999999964</v>
      </c>
    </row>
    <row r="116" spans="1:17" ht="38.25" x14ac:dyDescent="0.25">
      <c r="A116" s="196" t="s">
        <v>215</v>
      </c>
      <c r="B116" s="158" t="s">
        <v>217</v>
      </c>
      <c r="C116" s="111" t="s">
        <v>7</v>
      </c>
      <c r="D116" s="112">
        <v>32.26</v>
      </c>
      <c r="E116" s="112">
        <v>57.37</v>
      </c>
      <c r="F116" s="113"/>
      <c r="G116" s="131">
        <v>0</v>
      </c>
      <c r="H116" s="133"/>
      <c r="I116" s="131">
        <v>50</v>
      </c>
      <c r="J116" s="131">
        <f>I116</f>
        <v>50</v>
      </c>
      <c r="K116" s="46">
        <v>5.73</v>
      </c>
      <c r="L116" s="9">
        <v>1850.76</v>
      </c>
      <c r="M116" s="9">
        <f>ROUND(I116*D116,2)</f>
        <v>1613</v>
      </c>
      <c r="N116" s="131">
        <f>M116</f>
        <v>1613</v>
      </c>
      <c r="O116" s="170">
        <f>L116-N116</f>
        <v>237.76</v>
      </c>
    </row>
    <row r="117" spans="1:17" x14ac:dyDescent="0.25">
      <c r="A117" s="109"/>
      <c r="B117" s="122"/>
      <c r="C117" s="111"/>
      <c r="D117" s="112"/>
      <c r="E117" s="112"/>
      <c r="F117" s="113"/>
      <c r="G117" s="113"/>
      <c r="H117" s="133"/>
      <c r="I117" s="12"/>
      <c r="J117" s="10"/>
      <c r="K117" s="46"/>
      <c r="L117" s="11">
        <f>SUM(L107:L116)</f>
        <v>47908.700000000004</v>
      </c>
      <c r="M117" s="164">
        <f>SUM(M107,M108,M109,M111,M112,M113,M115,M116)</f>
        <v>38530.160000000003</v>
      </c>
      <c r="N117" s="11">
        <f>SUM(N107:N116)</f>
        <v>43065.470000000008</v>
      </c>
      <c r="O117" s="101"/>
    </row>
    <row r="118" spans="1:17" x14ac:dyDescent="0.25">
      <c r="A118" s="102" t="s">
        <v>218</v>
      </c>
      <c r="B118" s="103" t="s">
        <v>219</v>
      </c>
      <c r="C118" s="104"/>
      <c r="D118" s="105"/>
      <c r="E118" s="103"/>
      <c r="F118" s="106"/>
      <c r="G118" s="43"/>
      <c r="H118" s="44">
        <v>66.930000000000007</v>
      </c>
      <c r="I118" s="45"/>
      <c r="J118" s="46"/>
      <c r="K118" s="46"/>
      <c r="L118" s="41"/>
      <c r="M118" s="41"/>
      <c r="N118" s="41"/>
      <c r="O118" s="147">
        <v>762.78</v>
      </c>
    </row>
    <row r="119" spans="1:17" x14ac:dyDescent="0.25">
      <c r="A119" s="109" t="s">
        <v>220</v>
      </c>
      <c r="B119" s="158" t="s">
        <v>222</v>
      </c>
      <c r="C119" s="111" t="s">
        <v>7</v>
      </c>
      <c r="D119" s="112">
        <v>9.5399999999999991</v>
      </c>
      <c r="E119" s="112">
        <v>27.61</v>
      </c>
      <c r="F119" s="113"/>
      <c r="G119" s="131">
        <v>0</v>
      </c>
      <c r="H119" s="38">
        <v>35.369999999999997</v>
      </c>
      <c r="I119" s="131">
        <v>0</v>
      </c>
      <c r="J119" s="131">
        <v>0</v>
      </c>
      <c r="K119" s="46">
        <v>27.61</v>
      </c>
      <c r="L119" s="9">
        <f>ROUND(E119*D119,2)</f>
        <v>263.39999999999998</v>
      </c>
      <c r="M119" s="9">
        <f>ROUND(I119*D119,2)</f>
        <v>0</v>
      </c>
      <c r="N119" s="9">
        <f>ROUND(J119*D119,2)</f>
        <v>0</v>
      </c>
      <c r="O119" s="170">
        <v>263.39999999999998</v>
      </c>
    </row>
    <row r="120" spans="1:17" ht="25.5" x14ac:dyDescent="0.25">
      <c r="A120" s="109" t="s">
        <v>221</v>
      </c>
      <c r="B120" s="158" t="s">
        <v>223</v>
      </c>
      <c r="C120" s="159" t="s">
        <v>116</v>
      </c>
      <c r="D120" s="112">
        <v>71.34</v>
      </c>
      <c r="E120" s="112">
        <v>7</v>
      </c>
      <c r="F120" s="113"/>
      <c r="G120" s="131">
        <v>0</v>
      </c>
      <c r="H120" s="38">
        <v>40.89</v>
      </c>
      <c r="I120" s="131">
        <v>0</v>
      </c>
      <c r="J120" s="131">
        <v>0</v>
      </c>
      <c r="K120" s="46">
        <v>7</v>
      </c>
      <c r="L120" s="9">
        <f>ROUND(E120*D120,2)</f>
        <v>499.38</v>
      </c>
      <c r="M120" s="9">
        <f>ROUND(I120*D120,2)</f>
        <v>0</v>
      </c>
      <c r="N120" s="9">
        <f>ROUND(J120*D120,2)</f>
        <v>0</v>
      </c>
      <c r="O120" s="170">
        <v>499.38</v>
      </c>
    </row>
    <row r="121" spans="1:17" x14ac:dyDescent="0.25">
      <c r="A121" s="109"/>
      <c r="B121" s="122"/>
      <c r="C121" s="111"/>
      <c r="D121" s="112"/>
      <c r="E121" s="112"/>
      <c r="F121" s="113"/>
      <c r="G121" s="113"/>
      <c r="H121" s="133"/>
      <c r="I121" s="12"/>
      <c r="J121" s="10"/>
      <c r="K121" s="46"/>
      <c r="L121" s="11">
        <f>SUM(L119:L120)</f>
        <v>762.78</v>
      </c>
      <c r="M121" s="191">
        <f>SUM(M119,M120)</f>
        <v>0</v>
      </c>
      <c r="N121" s="11">
        <f>SUM(N119:N120)</f>
        <v>0</v>
      </c>
      <c r="O121" s="101"/>
    </row>
    <row r="122" spans="1:17" x14ac:dyDescent="0.25">
      <c r="A122" s="102" t="s">
        <v>224</v>
      </c>
      <c r="B122" s="103" t="s">
        <v>225</v>
      </c>
      <c r="C122" s="104"/>
      <c r="D122" s="105"/>
      <c r="E122" s="103"/>
      <c r="F122" s="106"/>
      <c r="G122" s="43"/>
      <c r="H122" s="44">
        <v>66.930000000000007</v>
      </c>
      <c r="I122" s="45"/>
      <c r="J122" s="46"/>
      <c r="K122" s="46"/>
      <c r="L122" s="41"/>
      <c r="M122" s="41"/>
      <c r="N122" s="41"/>
      <c r="O122" s="147">
        <v>108.99</v>
      </c>
    </row>
    <row r="123" spans="1:17" x14ac:dyDescent="0.25">
      <c r="A123" s="109" t="s">
        <v>226</v>
      </c>
      <c r="B123" s="158" t="s">
        <v>227</v>
      </c>
      <c r="C123" s="111" t="s">
        <v>7</v>
      </c>
      <c r="D123" s="112">
        <v>0.3</v>
      </c>
      <c r="E123" s="112">
        <v>363.31</v>
      </c>
      <c r="F123" s="113"/>
      <c r="G123" s="131">
        <v>0</v>
      </c>
      <c r="H123" s="38"/>
      <c r="I123" s="131">
        <v>0</v>
      </c>
      <c r="J123" s="131">
        <v>0</v>
      </c>
      <c r="K123" s="46">
        <v>363.31</v>
      </c>
      <c r="L123" s="9">
        <v>108.99</v>
      </c>
      <c r="M123" s="9">
        <f>ROUND(I123*D123,2)</f>
        <v>0</v>
      </c>
      <c r="N123" s="131">
        <v>0</v>
      </c>
      <c r="O123" s="170">
        <v>108.99</v>
      </c>
    </row>
    <row r="124" spans="1:17" x14ac:dyDescent="0.25">
      <c r="A124" s="113"/>
      <c r="B124" s="113"/>
      <c r="C124" s="113"/>
      <c r="D124" s="135"/>
      <c r="E124" s="135"/>
      <c r="F124" s="113"/>
      <c r="G124" s="113"/>
      <c r="H124" s="136"/>
      <c r="I124" s="12"/>
      <c r="J124" s="13"/>
      <c r="K124" s="57"/>
      <c r="L124" s="11">
        <v>108.99</v>
      </c>
      <c r="M124" s="191">
        <f>SUM(M119:M123)</f>
        <v>0</v>
      </c>
      <c r="N124" s="11">
        <v>0</v>
      </c>
      <c r="O124" s="101"/>
    </row>
    <row r="125" spans="1:17" x14ac:dyDescent="0.25">
      <c r="A125" s="242" t="s">
        <v>62</v>
      </c>
      <c r="B125" s="243"/>
      <c r="C125" s="243"/>
      <c r="D125" s="243"/>
      <c r="E125" s="141"/>
      <c r="F125" s="142"/>
      <c r="G125" s="142"/>
      <c r="H125" s="143"/>
      <c r="I125" s="144"/>
      <c r="J125" s="145"/>
      <c r="K125" s="145"/>
      <c r="L125" s="148">
        <f>L16+L28+L31+L34+L37+L40+L49+L62+L69+L77+L87+L94+L104+L117+L121+L124</f>
        <v>121899.15000000001</v>
      </c>
      <c r="M125" s="208">
        <f>SUM(M16,M28,M31,M34,M37,M40,M49,M62,M69,M77,M87,M94,M104,M117,M121,M124)</f>
        <v>51020.69</v>
      </c>
      <c r="N125" s="148">
        <f>N16+N28+N31+N34+N37+N40+N49+N62+N69+N77+N87+N94+N104+N117+N121+N124</f>
        <v>107310.93000000002</v>
      </c>
      <c r="O125" s="149">
        <f>SUM(O118,O122,O105,O95,O88,O78,O70,O63,O50,O41,O38,O35,O32,O29,O17,O14)</f>
        <v>121899.15000000001</v>
      </c>
      <c r="Q125" s="152"/>
    </row>
    <row r="126" spans="1:17" x14ac:dyDescent="0.25">
      <c r="M126" s="14">
        <f>ROUND(M125/L125,4)</f>
        <v>0.41849999999999998</v>
      </c>
      <c r="N126" s="14">
        <f>ROUND(N125/L125,4)</f>
        <v>0.88029999999999997</v>
      </c>
    </row>
    <row r="127" spans="1:17" x14ac:dyDescent="0.25">
      <c r="M127" s="15"/>
    </row>
    <row r="128" spans="1:17" x14ac:dyDescent="0.25">
      <c r="B128" s="86"/>
      <c r="C128" s="88"/>
      <c r="D128" s="88"/>
    </row>
    <row r="129" spans="2:15" x14ac:dyDescent="0.25">
      <c r="B129" s="90" t="s">
        <v>89</v>
      </c>
      <c r="C129" s="87"/>
      <c r="D129" s="241" t="s">
        <v>228</v>
      </c>
      <c r="E129" s="241"/>
      <c r="F129" s="241"/>
      <c r="G129" s="241"/>
      <c r="H129" s="241"/>
      <c r="I129" s="241"/>
      <c r="L129" s="236" t="s">
        <v>90</v>
      </c>
      <c r="M129" s="237"/>
      <c r="N129" s="237"/>
      <c r="O129" s="237"/>
    </row>
    <row r="130" spans="2:15" x14ac:dyDescent="0.25">
      <c r="D130" s="89"/>
      <c r="E130" s="240" t="s">
        <v>229</v>
      </c>
      <c r="F130" s="240"/>
      <c r="G130" s="240"/>
      <c r="H130" s="89"/>
      <c r="L130" s="238" t="s">
        <v>91</v>
      </c>
      <c r="M130" s="239"/>
      <c r="N130" s="239"/>
      <c r="O130" s="239"/>
    </row>
  </sheetData>
  <mergeCells count="39">
    <mergeCell ref="A3:B3"/>
    <mergeCell ref="C3:D3"/>
    <mergeCell ref="C4:D4"/>
    <mergeCell ref="A6:C7"/>
    <mergeCell ref="G10:G12"/>
    <mergeCell ref="E4:G4"/>
    <mergeCell ref="E9:J9"/>
    <mergeCell ref="J3:O3"/>
    <mergeCell ref="K4:L4"/>
    <mergeCell ref="N5:O5"/>
    <mergeCell ref="N8:O8"/>
    <mergeCell ref="K5:L5"/>
    <mergeCell ref="K8:L8"/>
    <mergeCell ref="N10:N12"/>
    <mergeCell ref="L10:L12"/>
    <mergeCell ref="I10:I12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N4:O4"/>
    <mergeCell ref="O9:O12"/>
    <mergeCell ref="M10:M12"/>
    <mergeCell ref="E10:E12"/>
    <mergeCell ref="C9:C12"/>
    <mergeCell ref="D9:D12"/>
    <mergeCell ref="J10:J12"/>
    <mergeCell ref="K9:K12"/>
    <mergeCell ref="L129:O129"/>
    <mergeCell ref="L130:O130"/>
    <mergeCell ref="E130:G130"/>
    <mergeCell ref="D129:I129"/>
    <mergeCell ref="A125:D125"/>
  </mergeCells>
  <pageMargins left="0.51181102362204722" right="0.51181102362204722" top="0.78740157480314965" bottom="0.78740157480314965" header="0.31496062992125984" footer="0.31496062992125984"/>
  <pageSetup paperSize="9" scale="63" fitToHeight="0" orientation="landscape" horizontalDpi="360" verticalDpi="360" r:id="rId1"/>
  <headerFooter>
    <oddHeader>&amp;RBM03 - PLANILHA DA SEC. DE SAÚDE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R391"/>
  <sheetViews>
    <sheetView view="pageBreakPreview" zoomScaleNormal="100" zoomScaleSheetLayoutView="100" workbookViewId="0">
      <selection activeCell="F9" sqref="F9:I9"/>
    </sheetView>
  </sheetViews>
  <sheetFormatPr defaultColWidth="9.140625" defaultRowHeight="12.75" x14ac:dyDescent="0.2"/>
  <cols>
    <col min="1" max="1" width="43" style="21" customWidth="1"/>
    <col min="2" max="2" width="12.28515625" style="21" customWidth="1"/>
    <col min="3" max="3" width="8.5703125" style="21" customWidth="1"/>
    <col min="4" max="4" width="7.5703125" style="21" customWidth="1"/>
    <col min="5" max="5" width="6.7109375" style="21" customWidth="1"/>
    <col min="6" max="6" width="8.5703125" style="21" customWidth="1"/>
    <col min="7" max="7" width="7.28515625" style="21" customWidth="1"/>
    <col min="8" max="8" width="8.5703125" style="21" customWidth="1"/>
    <col min="9" max="9" width="7.85546875" style="21" customWidth="1"/>
    <col min="10" max="10" width="9" style="21" customWidth="1"/>
    <col min="11" max="11" width="6.85546875" style="21" customWidth="1"/>
    <col min="12" max="12" width="5.7109375" style="21" customWidth="1"/>
    <col min="13" max="13" width="9.5703125" style="21" customWidth="1"/>
    <col min="14" max="14" width="12.42578125" style="20" customWidth="1"/>
    <col min="15" max="15" width="7.7109375" style="21" customWidth="1"/>
    <col min="16" max="16" width="6" style="21" customWidth="1"/>
    <col min="17" max="17" width="5.28515625" style="21" customWidth="1"/>
    <col min="18" max="16384" width="9.140625" style="21"/>
  </cols>
  <sheetData>
    <row r="1" spans="1:18" s="19" customFormat="1" ht="108.75" customHeight="1" x14ac:dyDescent="0.25">
      <c r="A1" s="314"/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</row>
    <row r="2" spans="1:18" ht="18.75" x14ac:dyDescent="0.2">
      <c r="A2" s="315" t="str">
        <f>[6]Orçamento!$A$2:$H$2</f>
        <v>PREFEITURA MUNICIPAL DE ITABAIANA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</row>
    <row r="3" spans="1:18" x14ac:dyDescent="0.2">
      <c r="A3" s="22"/>
      <c r="B3" s="16"/>
      <c r="C3" s="17"/>
      <c r="D3" s="23"/>
      <c r="E3" s="18"/>
      <c r="F3" s="24"/>
      <c r="G3" s="24"/>
    </row>
    <row r="4" spans="1:18" ht="12" customHeight="1" x14ac:dyDescent="0.2">
      <c r="A4" s="316" t="s">
        <v>63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  <c r="L4" s="317"/>
      <c r="M4" s="318"/>
    </row>
    <row r="5" spans="1:18" ht="12" customHeight="1" x14ac:dyDescent="0.2">
      <c r="A5" s="319"/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1"/>
    </row>
    <row r="6" spans="1:18" ht="12.75" hidden="1" customHeight="1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8" ht="12.75" customHeight="1" x14ac:dyDescent="0.2">
      <c r="A7" s="65" t="s">
        <v>81</v>
      </c>
      <c r="B7" s="323" t="s">
        <v>95</v>
      </c>
      <c r="C7" s="324"/>
      <c r="D7" s="324"/>
      <c r="E7" s="324"/>
      <c r="F7" s="324"/>
      <c r="G7" s="324"/>
      <c r="H7" s="324"/>
      <c r="I7" s="324"/>
      <c r="J7" s="326" t="s">
        <v>267</v>
      </c>
      <c r="K7" s="327"/>
      <c r="L7" s="327"/>
      <c r="M7" s="328"/>
    </row>
    <row r="8" spans="1:18" ht="12.75" customHeight="1" x14ac:dyDescent="0.2">
      <c r="A8" s="66" t="s">
        <v>82</v>
      </c>
      <c r="B8" s="323" t="s">
        <v>99</v>
      </c>
      <c r="C8" s="324"/>
      <c r="D8" s="324"/>
      <c r="E8" s="324"/>
      <c r="F8" s="324"/>
      <c r="G8" s="324"/>
      <c r="H8" s="324"/>
      <c r="I8" s="324"/>
      <c r="J8" s="329"/>
      <c r="K8" s="330"/>
      <c r="L8" s="330"/>
      <c r="M8" s="331"/>
    </row>
    <row r="9" spans="1:18" ht="12.75" customHeight="1" x14ac:dyDescent="0.2">
      <c r="A9" s="67" t="s">
        <v>83</v>
      </c>
      <c r="B9" s="325">
        <v>44449</v>
      </c>
      <c r="C9" s="325"/>
      <c r="D9" s="325"/>
      <c r="E9" s="68" t="s">
        <v>84</v>
      </c>
      <c r="F9" s="325">
        <v>44477</v>
      </c>
      <c r="G9" s="325"/>
      <c r="H9" s="325"/>
      <c r="I9" s="325"/>
      <c r="J9" s="332"/>
      <c r="K9" s="333"/>
      <c r="L9" s="333"/>
      <c r="M9" s="334"/>
    </row>
    <row r="10" spans="1:18" ht="25.5" customHeight="1" x14ac:dyDescent="0.2">
      <c r="A10" s="322"/>
      <c r="B10" s="322"/>
      <c r="C10" s="322"/>
      <c r="D10" s="322"/>
      <c r="E10" s="322"/>
      <c r="F10" s="322"/>
      <c r="G10" s="322"/>
      <c r="H10" s="322"/>
      <c r="I10" s="322"/>
      <c r="J10" s="322"/>
      <c r="K10" s="322"/>
      <c r="L10" s="322"/>
      <c r="M10" s="322"/>
    </row>
    <row r="11" spans="1:18" s="93" customFormat="1" ht="15" x14ac:dyDescent="0.25">
      <c r="A11" s="289" t="s">
        <v>269</v>
      </c>
      <c r="B11" s="290"/>
      <c r="C11" s="290"/>
      <c r="D11" s="290"/>
      <c r="E11" s="290"/>
      <c r="F11" s="290"/>
      <c r="G11" s="290"/>
      <c r="H11" s="290"/>
      <c r="I11" s="290"/>
      <c r="J11" s="290"/>
      <c r="K11" s="290"/>
      <c r="L11" s="290"/>
      <c r="M11" s="290"/>
      <c r="O11" s="21"/>
      <c r="P11" s="21"/>
      <c r="Q11" s="21"/>
      <c r="R11" s="21"/>
    </row>
    <row r="12" spans="1:18" s="93" customFormat="1" ht="15" customHeight="1" x14ac:dyDescent="0.25">
      <c r="A12" s="311" t="s">
        <v>270</v>
      </c>
      <c r="B12" s="312"/>
      <c r="C12" s="312"/>
      <c r="D12" s="312"/>
      <c r="E12" s="312"/>
      <c r="F12" s="312"/>
      <c r="G12" s="312"/>
      <c r="H12" s="312"/>
      <c r="I12" s="312"/>
      <c r="J12" s="312"/>
      <c r="K12" s="312"/>
      <c r="L12" s="312"/>
      <c r="M12" s="313"/>
      <c r="O12" s="21"/>
      <c r="P12" s="21"/>
      <c r="Q12" s="21"/>
      <c r="R12" s="21"/>
    </row>
    <row r="13" spans="1:18" s="93" customFormat="1" ht="15" customHeight="1" x14ac:dyDescent="0.2">
      <c r="A13" s="154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O13" s="21"/>
      <c r="P13" s="21"/>
      <c r="Q13" s="21"/>
      <c r="R13" s="21"/>
    </row>
    <row r="14" spans="1:18" s="93" customFormat="1" ht="15" customHeight="1" x14ac:dyDescent="0.2">
      <c r="A14" s="154"/>
      <c r="B14" s="291" t="s">
        <v>93</v>
      </c>
      <c r="C14" s="292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O14" s="21"/>
      <c r="P14" s="21"/>
      <c r="Q14" s="21"/>
      <c r="R14" s="21"/>
    </row>
    <row r="15" spans="1:18" s="93" customFormat="1" ht="15" customHeight="1" x14ac:dyDescent="0.2">
      <c r="A15" s="153" t="s">
        <v>271</v>
      </c>
      <c r="B15" s="150">
        <v>28.45</v>
      </c>
      <c r="C15" s="151" t="s">
        <v>7</v>
      </c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O15" s="21"/>
      <c r="P15" s="21"/>
      <c r="Q15" s="21"/>
      <c r="R15" s="21"/>
    </row>
    <row r="16" spans="1:18" s="93" customFormat="1" ht="15" customHeight="1" x14ac:dyDescent="0.2">
      <c r="A16" s="154"/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O16" s="21"/>
      <c r="P16" s="21"/>
      <c r="Q16" s="21"/>
      <c r="R16" s="21"/>
    </row>
    <row r="17" spans="1:18" s="93" customFormat="1" ht="15" customHeight="1" x14ac:dyDescent="0.2">
      <c r="A17" s="293" t="s">
        <v>85</v>
      </c>
      <c r="B17" s="294"/>
      <c r="C17" s="294"/>
      <c r="D17" s="294"/>
      <c r="E17" s="294"/>
      <c r="F17" s="294"/>
      <c r="G17" s="294"/>
      <c r="H17" s="294"/>
      <c r="I17" s="295"/>
      <c r="J17" s="72">
        <f>B15</f>
        <v>28.45</v>
      </c>
      <c r="K17" s="73" t="s">
        <v>7</v>
      </c>
      <c r="L17" s="80"/>
      <c r="M17" s="81"/>
      <c r="O17" s="21"/>
      <c r="P17" s="21"/>
      <c r="Q17" s="21"/>
      <c r="R17" s="21"/>
    </row>
    <row r="18" spans="1:18" s="93" customFormat="1" ht="15" customHeight="1" x14ac:dyDescent="0.2">
      <c r="A18" s="59"/>
      <c r="B18" s="29"/>
      <c r="C18" s="30"/>
      <c r="D18" s="26"/>
      <c r="E18" s="26"/>
      <c r="F18" s="21"/>
      <c r="G18" s="26"/>
      <c r="H18" s="28"/>
      <c r="I18" s="28"/>
      <c r="J18" s="27"/>
      <c r="K18" s="28"/>
      <c r="L18" s="21"/>
      <c r="M18" s="21"/>
      <c r="O18" s="21"/>
      <c r="P18" s="21"/>
      <c r="Q18" s="21"/>
      <c r="R18" s="21"/>
    </row>
    <row r="19" spans="1:18" s="93" customFormat="1" ht="15" customHeight="1" x14ac:dyDescent="0.2">
      <c r="A19" s="296" t="s">
        <v>86</v>
      </c>
      <c r="B19" s="297"/>
      <c r="C19" s="297"/>
      <c r="D19" s="297"/>
      <c r="E19" s="297"/>
      <c r="F19" s="297"/>
      <c r="G19" s="297"/>
      <c r="H19" s="297"/>
      <c r="I19" s="298"/>
      <c r="J19" s="78">
        <v>0</v>
      </c>
      <c r="K19" s="84" t="s">
        <v>7</v>
      </c>
      <c r="L19" s="79"/>
      <c r="M19" s="60"/>
      <c r="O19" s="21"/>
      <c r="P19" s="21"/>
      <c r="Q19" s="21"/>
      <c r="R19" s="21"/>
    </row>
    <row r="20" spans="1:18" s="93" customFormat="1" ht="15" customHeight="1" x14ac:dyDescent="0.2">
      <c r="A20" s="299" t="s">
        <v>87</v>
      </c>
      <c r="B20" s="300"/>
      <c r="C20" s="300"/>
      <c r="D20" s="300"/>
      <c r="E20" s="300"/>
      <c r="F20" s="300"/>
      <c r="G20" s="300"/>
      <c r="H20" s="300"/>
      <c r="I20" s="301"/>
      <c r="J20" s="83">
        <f>J17</f>
        <v>28.45</v>
      </c>
      <c r="K20" s="85" t="s">
        <v>7</v>
      </c>
      <c r="L20" s="76"/>
      <c r="M20" s="77"/>
      <c r="O20" s="21"/>
      <c r="P20" s="21"/>
      <c r="Q20" s="21"/>
      <c r="R20" s="21"/>
    </row>
    <row r="21" spans="1:18" s="93" customFormat="1" ht="15" customHeight="1" x14ac:dyDescent="0.2">
      <c r="A21" s="302" t="s">
        <v>88</v>
      </c>
      <c r="B21" s="303"/>
      <c r="C21" s="303"/>
      <c r="D21" s="303"/>
      <c r="E21" s="303"/>
      <c r="F21" s="303"/>
      <c r="G21" s="303"/>
      <c r="H21" s="303"/>
      <c r="I21" s="304"/>
      <c r="J21" s="74">
        <f>J19+J20</f>
        <v>28.45</v>
      </c>
      <c r="K21" s="84" t="s">
        <v>7</v>
      </c>
      <c r="L21" s="82"/>
      <c r="M21" s="75"/>
      <c r="O21" s="21"/>
      <c r="P21" s="21"/>
      <c r="Q21" s="21"/>
      <c r="R21" s="21"/>
    </row>
    <row r="22" spans="1:18" s="93" customFormat="1" ht="15" customHeight="1" x14ac:dyDescent="0.2">
      <c r="A22" s="165"/>
      <c r="B22" s="165"/>
      <c r="C22" s="165"/>
      <c r="D22" s="165"/>
      <c r="E22" s="165"/>
      <c r="F22" s="165"/>
      <c r="G22" s="165"/>
      <c r="H22" s="165"/>
      <c r="I22" s="165"/>
      <c r="J22" s="166"/>
      <c r="K22" s="167"/>
      <c r="L22" s="168"/>
      <c r="M22" s="59"/>
      <c r="O22" s="21"/>
      <c r="P22" s="21"/>
      <c r="Q22" s="21"/>
      <c r="R22" s="21"/>
    </row>
    <row r="23" spans="1:18" s="93" customFormat="1" ht="15" customHeight="1" x14ac:dyDescent="0.25">
      <c r="A23" s="289" t="s">
        <v>273</v>
      </c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  <c r="O23" s="21"/>
      <c r="P23" s="21"/>
      <c r="Q23" s="21"/>
      <c r="R23" s="21"/>
    </row>
    <row r="24" spans="1:18" s="93" customFormat="1" ht="15" customHeight="1" x14ac:dyDescent="0.25">
      <c r="A24" s="305" t="s">
        <v>274</v>
      </c>
      <c r="B24" s="306"/>
      <c r="C24" s="306"/>
      <c r="D24" s="306"/>
      <c r="E24" s="306"/>
      <c r="F24" s="306"/>
      <c r="G24" s="306"/>
      <c r="H24" s="306"/>
      <c r="I24" s="306"/>
      <c r="J24" s="306"/>
      <c r="K24" s="306"/>
      <c r="L24" s="306"/>
      <c r="M24" s="307"/>
      <c r="O24" s="21"/>
      <c r="P24" s="21"/>
      <c r="Q24" s="21"/>
      <c r="R24" s="21"/>
    </row>
    <row r="25" spans="1:18" s="93" customFormat="1" ht="15" customHeight="1" x14ac:dyDescent="0.25">
      <c r="A25" s="308" t="s">
        <v>275</v>
      </c>
      <c r="B25" s="308"/>
      <c r="C25" s="308"/>
      <c r="D25" s="308"/>
      <c r="E25" s="308"/>
      <c r="F25" s="308"/>
      <c r="G25" s="308"/>
      <c r="H25" s="308"/>
      <c r="I25" s="308"/>
      <c r="J25" s="308"/>
      <c r="K25" s="308"/>
      <c r="L25" s="308"/>
      <c r="M25" s="308"/>
      <c r="O25" s="21"/>
      <c r="P25" s="21"/>
      <c r="Q25" s="21"/>
      <c r="R25" s="21"/>
    </row>
    <row r="26" spans="1:18" s="93" customFormat="1" ht="15" customHeight="1" x14ac:dyDescent="0.2">
      <c r="E26" s="165"/>
      <c r="F26" s="165"/>
      <c r="G26" s="165"/>
      <c r="H26" s="165"/>
      <c r="I26" s="165"/>
      <c r="J26" s="166"/>
      <c r="K26" s="167"/>
      <c r="L26" s="168"/>
      <c r="M26" s="59"/>
      <c r="O26" s="21"/>
      <c r="P26" s="21"/>
      <c r="Q26" s="21"/>
      <c r="R26" s="21"/>
    </row>
    <row r="27" spans="1:18" s="93" customFormat="1" ht="15" customHeight="1" x14ac:dyDescent="0.2">
      <c r="A27" s="154"/>
      <c r="B27" s="309" t="s">
        <v>276</v>
      </c>
      <c r="C27" s="310"/>
      <c r="D27" s="165"/>
      <c r="E27" s="165"/>
      <c r="F27" s="165"/>
      <c r="G27" s="165"/>
      <c r="H27" s="165"/>
      <c r="I27" s="165"/>
      <c r="J27" s="166"/>
      <c r="K27" s="167"/>
      <c r="L27" s="168"/>
      <c r="M27" s="59"/>
      <c r="O27" s="21"/>
      <c r="P27" s="21"/>
      <c r="Q27" s="21"/>
      <c r="R27" s="21"/>
    </row>
    <row r="28" spans="1:18" s="93" customFormat="1" ht="15" customHeight="1" x14ac:dyDescent="0.2">
      <c r="A28" s="153" t="s">
        <v>277</v>
      </c>
      <c r="B28" s="150">
        <v>2</v>
      </c>
      <c r="C28" s="203" t="s">
        <v>116</v>
      </c>
      <c r="D28" s="165"/>
      <c r="E28" s="165"/>
      <c r="F28" s="165"/>
      <c r="G28" s="165"/>
      <c r="H28" s="165"/>
      <c r="I28" s="165"/>
      <c r="J28" s="166"/>
      <c r="K28" s="167"/>
      <c r="L28" s="168"/>
      <c r="M28" s="59"/>
      <c r="O28" s="21"/>
      <c r="P28" s="21"/>
      <c r="Q28" s="21"/>
      <c r="R28" s="21"/>
    </row>
    <row r="29" spans="1:18" s="93" customFormat="1" ht="15" customHeight="1" x14ac:dyDescent="0.2">
      <c r="A29" s="165"/>
      <c r="B29" s="165"/>
      <c r="C29" s="165"/>
      <c r="D29" s="165"/>
      <c r="E29" s="165"/>
      <c r="F29" s="165"/>
      <c r="G29" s="165"/>
      <c r="H29" s="165"/>
      <c r="I29" s="165"/>
      <c r="J29" s="166"/>
      <c r="K29" s="167"/>
      <c r="L29" s="168"/>
      <c r="M29" s="59"/>
      <c r="O29" s="21"/>
      <c r="P29" s="21"/>
      <c r="Q29" s="21"/>
      <c r="R29" s="21"/>
    </row>
    <row r="30" spans="1:18" s="93" customFormat="1" ht="15" customHeight="1" x14ac:dyDescent="0.2">
      <c r="A30" s="293" t="s">
        <v>85</v>
      </c>
      <c r="B30" s="294"/>
      <c r="C30" s="294"/>
      <c r="D30" s="294"/>
      <c r="E30" s="294"/>
      <c r="F30" s="294"/>
      <c r="G30" s="294"/>
      <c r="H30" s="294"/>
      <c r="I30" s="295"/>
      <c r="J30" s="72">
        <f>B28</f>
        <v>2</v>
      </c>
      <c r="K30" s="210" t="s">
        <v>116</v>
      </c>
      <c r="L30" s="80"/>
      <c r="M30" s="59"/>
      <c r="O30" s="21"/>
      <c r="P30" s="21"/>
      <c r="Q30" s="21"/>
      <c r="R30" s="21"/>
    </row>
    <row r="31" spans="1:18" s="93" customFormat="1" ht="15" customHeight="1" x14ac:dyDescent="0.2">
      <c r="A31" s="165"/>
      <c r="B31" s="165"/>
      <c r="C31" s="165"/>
      <c r="D31" s="165"/>
      <c r="E31" s="165"/>
      <c r="F31" s="165"/>
      <c r="G31" s="165"/>
      <c r="H31" s="165"/>
      <c r="I31" s="165"/>
      <c r="J31" s="166"/>
      <c r="K31" s="167"/>
      <c r="L31" s="168"/>
      <c r="M31" s="59"/>
      <c r="O31" s="21"/>
      <c r="P31" s="21"/>
      <c r="Q31" s="21"/>
      <c r="R31" s="21"/>
    </row>
    <row r="32" spans="1:18" s="93" customFormat="1" ht="15" customHeight="1" x14ac:dyDescent="0.2">
      <c r="A32" s="296" t="s">
        <v>86</v>
      </c>
      <c r="B32" s="297"/>
      <c r="C32" s="297"/>
      <c r="D32" s="297"/>
      <c r="E32" s="297"/>
      <c r="F32" s="297"/>
      <c r="G32" s="297"/>
      <c r="H32" s="297"/>
      <c r="I32" s="298"/>
      <c r="J32" s="78">
        <v>0</v>
      </c>
      <c r="K32" s="203" t="s">
        <v>116</v>
      </c>
      <c r="L32" s="168"/>
      <c r="M32" s="59"/>
      <c r="O32" s="21"/>
      <c r="P32" s="21"/>
      <c r="Q32" s="21"/>
      <c r="R32" s="21"/>
    </row>
    <row r="33" spans="1:18" s="93" customFormat="1" ht="15" customHeight="1" x14ac:dyDescent="0.2">
      <c r="A33" s="299" t="s">
        <v>87</v>
      </c>
      <c r="B33" s="300"/>
      <c r="C33" s="300"/>
      <c r="D33" s="300"/>
      <c r="E33" s="300"/>
      <c r="F33" s="300"/>
      <c r="G33" s="300"/>
      <c r="H33" s="300"/>
      <c r="I33" s="301"/>
      <c r="J33" s="83">
        <f>J30</f>
        <v>2</v>
      </c>
      <c r="K33" s="210" t="s">
        <v>116</v>
      </c>
      <c r="L33" s="168"/>
      <c r="M33" s="59"/>
      <c r="O33" s="21"/>
      <c r="P33" s="21"/>
      <c r="Q33" s="21"/>
      <c r="R33" s="21"/>
    </row>
    <row r="34" spans="1:18" s="93" customFormat="1" ht="15" customHeight="1" x14ac:dyDescent="0.2">
      <c r="A34" s="302" t="s">
        <v>88</v>
      </c>
      <c r="B34" s="303"/>
      <c r="C34" s="303"/>
      <c r="D34" s="303"/>
      <c r="E34" s="303"/>
      <c r="F34" s="303"/>
      <c r="G34" s="303"/>
      <c r="H34" s="303"/>
      <c r="I34" s="304"/>
      <c r="J34" s="74">
        <f>J32+J33</f>
        <v>2</v>
      </c>
      <c r="K34" s="203" t="s">
        <v>116</v>
      </c>
      <c r="L34" s="168"/>
      <c r="M34" s="59"/>
      <c r="O34" s="21"/>
      <c r="P34" s="21"/>
      <c r="Q34" s="21"/>
      <c r="R34" s="21"/>
    </row>
    <row r="35" spans="1:18" s="93" customFormat="1" ht="15" customHeight="1" x14ac:dyDescent="0.2">
      <c r="A35" s="165"/>
      <c r="B35" s="165"/>
      <c r="C35" s="165"/>
      <c r="D35" s="165"/>
      <c r="E35" s="165"/>
      <c r="F35" s="165"/>
      <c r="G35" s="165"/>
      <c r="H35" s="165"/>
      <c r="I35" s="165"/>
      <c r="J35" s="166"/>
      <c r="K35" s="167"/>
      <c r="L35" s="168"/>
      <c r="M35" s="59"/>
      <c r="O35" s="21"/>
      <c r="P35" s="21"/>
      <c r="Q35" s="21"/>
      <c r="R35" s="21"/>
    </row>
    <row r="36" spans="1:18" s="93" customFormat="1" ht="15" customHeight="1" x14ac:dyDescent="0.25">
      <c r="A36" s="305" t="s">
        <v>280</v>
      </c>
      <c r="B36" s="306"/>
      <c r="C36" s="306"/>
      <c r="D36" s="306"/>
      <c r="E36" s="306"/>
      <c r="F36" s="306"/>
      <c r="G36" s="306"/>
      <c r="H36" s="306"/>
      <c r="I36" s="306"/>
      <c r="J36" s="306"/>
      <c r="K36" s="306"/>
      <c r="L36" s="306"/>
      <c r="M36" s="307"/>
      <c r="O36" s="21"/>
      <c r="P36" s="21"/>
      <c r="Q36" s="21"/>
      <c r="R36" s="21"/>
    </row>
    <row r="37" spans="1:18" s="93" customFormat="1" ht="15" customHeight="1" x14ac:dyDescent="0.25">
      <c r="A37" s="308" t="s">
        <v>281</v>
      </c>
      <c r="B37" s="308"/>
      <c r="C37" s="308"/>
      <c r="D37" s="308"/>
      <c r="E37" s="308"/>
      <c r="F37" s="308"/>
      <c r="G37" s="308"/>
      <c r="H37" s="308"/>
      <c r="I37" s="308"/>
      <c r="J37" s="308"/>
      <c r="K37" s="308"/>
      <c r="L37" s="308"/>
      <c r="M37" s="308"/>
      <c r="O37" s="21"/>
      <c r="P37" s="21"/>
      <c r="Q37" s="21"/>
      <c r="R37" s="21"/>
    </row>
    <row r="38" spans="1:18" s="93" customFormat="1" ht="15" customHeight="1" x14ac:dyDescent="0.2">
      <c r="D38" s="165"/>
      <c r="E38" s="165"/>
      <c r="F38" s="165"/>
      <c r="G38" s="165"/>
      <c r="H38" s="165"/>
      <c r="I38" s="165"/>
      <c r="J38" s="192"/>
      <c r="K38" s="192"/>
      <c r="L38" s="192"/>
      <c r="M38" s="59"/>
      <c r="O38" s="21"/>
      <c r="P38" s="21"/>
      <c r="Q38" s="21"/>
      <c r="R38" s="21"/>
    </row>
    <row r="39" spans="1:18" s="93" customFormat="1" ht="15" customHeight="1" x14ac:dyDescent="0.2">
      <c r="A39" s="154"/>
      <c r="B39" s="309" t="s">
        <v>93</v>
      </c>
      <c r="C39" s="310"/>
      <c r="D39" s="165"/>
      <c r="E39" s="165"/>
      <c r="F39" s="165"/>
      <c r="G39" s="165"/>
      <c r="H39" s="165"/>
      <c r="I39" s="165"/>
      <c r="J39" s="192"/>
      <c r="K39" s="192"/>
      <c r="L39" s="192"/>
      <c r="M39" s="59"/>
      <c r="O39" s="21"/>
      <c r="P39" s="21"/>
      <c r="Q39" s="21"/>
      <c r="R39" s="21"/>
    </row>
    <row r="40" spans="1:18" s="93" customFormat="1" ht="15" customHeight="1" x14ac:dyDescent="0.2">
      <c r="A40" s="153" t="s">
        <v>282</v>
      </c>
      <c r="B40" s="150">
        <v>0.4</v>
      </c>
      <c r="C40" s="151" t="s">
        <v>7</v>
      </c>
      <c r="D40" s="165"/>
      <c r="E40" s="165"/>
      <c r="F40" s="165"/>
      <c r="G40" s="165"/>
      <c r="H40" s="165"/>
      <c r="I40" s="165"/>
      <c r="J40" s="192"/>
      <c r="K40" s="192"/>
      <c r="L40" s="192"/>
      <c r="M40" s="59"/>
      <c r="O40" s="21"/>
      <c r="P40" s="21"/>
      <c r="Q40" s="21"/>
      <c r="R40" s="21"/>
    </row>
    <row r="41" spans="1:18" s="93" customFormat="1" ht="15" customHeight="1" x14ac:dyDescent="0.2">
      <c r="A41" s="193"/>
      <c r="B41" s="194"/>
      <c r="C41" s="195"/>
      <c r="D41" s="165"/>
      <c r="E41" s="165"/>
      <c r="F41" s="165"/>
      <c r="G41" s="165"/>
      <c r="H41" s="165"/>
      <c r="I41" s="165"/>
      <c r="J41" s="192"/>
      <c r="K41" s="192"/>
      <c r="L41" s="192"/>
      <c r="M41" s="59"/>
      <c r="O41" s="21"/>
      <c r="P41" s="21"/>
      <c r="Q41" s="21"/>
      <c r="R41" s="21"/>
    </row>
    <row r="42" spans="1:18" s="93" customFormat="1" ht="15" customHeight="1" x14ac:dyDescent="0.2">
      <c r="A42" s="293" t="s">
        <v>85</v>
      </c>
      <c r="B42" s="294"/>
      <c r="C42" s="294"/>
      <c r="D42" s="294"/>
      <c r="E42" s="294"/>
      <c r="F42" s="294"/>
      <c r="G42" s="294"/>
      <c r="H42" s="294"/>
      <c r="I42" s="295"/>
      <c r="J42" s="72">
        <f>B40</f>
        <v>0.4</v>
      </c>
      <c r="K42" s="73" t="s">
        <v>7</v>
      </c>
      <c r="L42" s="192"/>
      <c r="M42" s="59"/>
      <c r="O42" s="21"/>
      <c r="P42" s="21"/>
      <c r="Q42" s="21"/>
      <c r="R42" s="21"/>
    </row>
    <row r="43" spans="1:18" s="93" customFormat="1" ht="15" customHeight="1" x14ac:dyDescent="0.2">
      <c r="A43" s="165"/>
      <c r="B43" s="165"/>
      <c r="C43" s="165"/>
      <c r="D43" s="165"/>
      <c r="E43" s="165"/>
      <c r="F43" s="165"/>
      <c r="G43" s="165"/>
      <c r="H43" s="165"/>
      <c r="I43" s="165"/>
      <c r="J43" s="166"/>
      <c r="K43" s="167"/>
      <c r="L43" s="192"/>
      <c r="M43" s="59"/>
      <c r="O43" s="21"/>
      <c r="P43" s="21"/>
      <c r="Q43" s="21"/>
      <c r="R43" s="21"/>
    </row>
    <row r="44" spans="1:18" s="93" customFormat="1" ht="15" customHeight="1" x14ac:dyDescent="0.2">
      <c r="A44" s="296" t="s">
        <v>86</v>
      </c>
      <c r="B44" s="297"/>
      <c r="C44" s="297"/>
      <c r="D44" s="297"/>
      <c r="E44" s="297"/>
      <c r="F44" s="297"/>
      <c r="G44" s="297"/>
      <c r="H44" s="297"/>
      <c r="I44" s="298"/>
      <c r="J44" s="78">
        <v>0</v>
      </c>
      <c r="K44" s="84" t="s">
        <v>7</v>
      </c>
      <c r="L44" s="168"/>
      <c r="M44" s="59"/>
      <c r="O44" s="21"/>
      <c r="P44" s="21"/>
      <c r="Q44" s="21"/>
      <c r="R44" s="21"/>
    </row>
    <row r="45" spans="1:18" s="93" customFormat="1" ht="15" customHeight="1" x14ac:dyDescent="0.2">
      <c r="A45" s="299" t="s">
        <v>87</v>
      </c>
      <c r="B45" s="300"/>
      <c r="C45" s="300"/>
      <c r="D45" s="300"/>
      <c r="E45" s="300"/>
      <c r="F45" s="300"/>
      <c r="G45" s="300"/>
      <c r="H45" s="300"/>
      <c r="I45" s="301"/>
      <c r="J45" s="83">
        <f>J42</f>
        <v>0.4</v>
      </c>
      <c r="K45" s="85" t="s">
        <v>7</v>
      </c>
      <c r="L45" s="168"/>
      <c r="M45" s="59"/>
      <c r="O45" s="21"/>
      <c r="P45" s="21"/>
      <c r="Q45" s="21"/>
      <c r="R45" s="21"/>
    </row>
    <row r="46" spans="1:18" s="93" customFormat="1" ht="15" customHeight="1" x14ac:dyDescent="0.2">
      <c r="A46" s="302" t="s">
        <v>88</v>
      </c>
      <c r="B46" s="303"/>
      <c r="C46" s="303"/>
      <c r="D46" s="303"/>
      <c r="E46" s="303"/>
      <c r="F46" s="303"/>
      <c r="G46" s="303"/>
      <c r="H46" s="303"/>
      <c r="I46" s="304"/>
      <c r="J46" s="74">
        <f>J44+J45</f>
        <v>0.4</v>
      </c>
      <c r="K46" s="84" t="s">
        <v>7</v>
      </c>
      <c r="L46" s="168"/>
      <c r="M46" s="59"/>
      <c r="O46" s="21"/>
      <c r="P46" s="21"/>
      <c r="Q46" s="21"/>
      <c r="R46" s="21"/>
    </row>
    <row r="47" spans="1:18" s="93" customFormat="1" ht="15" customHeight="1" x14ac:dyDescent="0.2">
      <c r="L47" s="168"/>
      <c r="M47" s="59"/>
      <c r="O47" s="21"/>
      <c r="P47" s="21"/>
      <c r="Q47" s="21"/>
      <c r="R47" s="21"/>
    </row>
    <row r="48" spans="1:18" s="93" customFormat="1" ht="15" customHeight="1" x14ac:dyDescent="0.25">
      <c r="A48" s="311" t="s">
        <v>284</v>
      </c>
      <c r="B48" s="312"/>
      <c r="C48" s="312"/>
      <c r="D48" s="312"/>
      <c r="E48" s="312"/>
      <c r="F48" s="312"/>
      <c r="G48" s="312"/>
      <c r="H48" s="312"/>
      <c r="I48" s="312"/>
      <c r="J48" s="312"/>
      <c r="K48" s="312"/>
      <c r="L48" s="312"/>
      <c r="M48" s="313"/>
      <c r="O48" s="21"/>
      <c r="P48" s="21"/>
      <c r="Q48" s="21"/>
      <c r="R48" s="21"/>
    </row>
    <row r="49" spans="1:18" s="93" customFormat="1" ht="15" customHeight="1" x14ac:dyDescent="0.2">
      <c r="A49" s="165"/>
      <c r="B49" s="165"/>
      <c r="C49" s="165"/>
      <c r="D49" s="165"/>
      <c r="E49" s="165"/>
      <c r="F49" s="165"/>
      <c r="G49" s="165"/>
      <c r="H49" s="165"/>
      <c r="I49" s="165"/>
      <c r="J49" s="166"/>
      <c r="K49" s="167"/>
      <c r="L49" s="168"/>
      <c r="M49" s="59"/>
      <c r="O49" s="21"/>
      <c r="P49" s="21"/>
      <c r="Q49" s="21"/>
      <c r="R49" s="21"/>
    </row>
    <row r="50" spans="1:18" s="93" customFormat="1" ht="15" customHeight="1" x14ac:dyDescent="0.2">
      <c r="A50" s="154"/>
      <c r="B50" s="309" t="s">
        <v>93</v>
      </c>
      <c r="C50" s="310"/>
      <c r="D50" s="165"/>
      <c r="E50" s="165"/>
      <c r="F50" s="165"/>
      <c r="G50" s="165"/>
      <c r="H50" s="165"/>
      <c r="I50" s="165"/>
      <c r="J50" s="166"/>
      <c r="K50" s="167"/>
      <c r="L50" s="168"/>
      <c r="M50" s="59"/>
      <c r="O50" s="21"/>
      <c r="P50" s="21"/>
      <c r="Q50" s="21"/>
      <c r="R50" s="21"/>
    </row>
    <row r="51" spans="1:18" s="93" customFormat="1" ht="15" customHeight="1" x14ac:dyDescent="0.2">
      <c r="A51" s="153" t="s">
        <v>285</v>
      </c>
      <c r="B51" s="150">
        <v>31.09</v>
      </c>
      <c r="C51" s="151" t="s">
        <v>7</v>
      </c>
      <c r="D51" s="165"/>
      <c r="E51" s="165"/>
      <c r="F51" s="165"/>
      <c r="G51" s="165"/>
      <c r="H51" s="165"/>
      <c r="I51" s="165"/>
      <c r="J51" s="166"/>
      <c r="K51" s="167"/>
      <c r="L51" s="168"/>
      <c r="M51" s="59"/>
      <c r="O51" s="21"/>
      <c r="P51" s="21"/>
      <c r="Q51" s="21"/>
      <c r="R51" s="21"/>
    </row>
    <row r="52" spans="1:18" s="93" customFormat="1" ht="15" customHeight="1" x14ac:dyDescent="0.2">
      <c r="A52" s="165"/>
      <c r="B52" s="165"/>
      <c r="C52" s="165"/>
      <c r="D52" s="165"/>
      <c r="E52" s="165"/>
      <c r="F52" s="165"/>
      <c r="G52" s="165"/>
      <c r="H52" s="165"/>
      <c r="I52" s="165"/>
      <c r="J52" s="166"/>
      <c r="K52" s="167"/>
      <c r="L52" s="168"/>
      <c r="M52" s="59"/>
      <c r="O52" s="21"/>
      <c r="P52" s="21"/>
      <c r="Q52" s="21"/>
      <c r="R52" s="21"/>
    </row>
    <row r="53" spans="1:18" s="93" customFormat="1" ht="15" customHeight="1" x14ac:dyDescent="0.2">
      <c r="A53" s="293" t="s">
        <v>85</v>
      </c>
      <c r="B53" s="294"/>
      <c r="C53" s="294"/>
      <c r="D53" s="294"/>
      <c r="E53" s="294"/>
      <c r="F53" s="294"/>
      <c r="G53" s="294"/>
      <c r="H53" s="294"/>
      <c r="I53" s="295"/>
      <c r="J53" s="72">
        <f>B51</f>
        <v>31.09</v>
      </c>
      <c r="K53" s="212" t="s">
        <v>7</v>
      </c>
      <c r="L53" s="168"/>
      <c r="M53" s="59"/>
      <c r="O53" s="21"/>
      <c r="P53" s="21"/>
      <c r="Q53" s="21"/>
      <c r="R53" s="21"/>
    </row>
    <row r="54" spans="1:18" s="93" customFormat="1" ht="15" customHeight="1" x14ac:dyDescent="0.2">
      <c r="A54" s="165"/>
      <c r="B54" s="165"/>
      <c r="C54" s="165"/>
      <c r="D54" s="165"/>
      <c r="E54" s="165"/>
      <c r="F54" s="165"/>
      <c r="G54" s="165"/>
      <c r="H54" s="165"/>
      <c r="I54" s="165"/>
      <c r="J54" s="166"/>
      <c r="K54" s="167"/>
      <c r="L54" s="168"/>
      <c r="M54" s="59"/>
      <c r="O54" s="21"/>
      <c r="P54" s="21"/>
      <c r="Q54" s="21"/>
      <c r="R54" s="21"/>
    </row>
    <row r="55" spans="1:18" s="93" customFormat="1" ht="15" customHeight="1" x14ac:dyDescent="0.2">
      <c r="A55" s="296" t="s">
        <v>86</v>
      </c>
      <c r="B55" s="297"/>
      <c r="C55" s="297"/>
      <c r="D55" s="297"/>
      <c r="E55" s="297"/>
      <c r="F55" s="297"/>
      <c r="G55" s="297"/>
      <c r="H55" s="297"/>
      <c r="I55" s="298"/>
      <c r="J55" s="78">
        <v>0</v>
      </c>
      <c r="K55" s="151" t="s">
        <v>7</v>
      </c>
      <c r="L55" s="168"/>
      <c r="M55" s="59"/>
      <c r="O55" s="21"/>
      <c r="P55" s="21"/>
      <c r="Q55" s="21"/>
      <c r="R55" s="21"/>
    </row>
    <row r="56" spans="1:18" s="93" customFormat="1" ht="15" customHeight="1" x14ac:dyDescent="0.2">
      <c r="A56" s="299" t="s">
        <v>87</v>
      </c>
      <c r="B56" s="300"/>
      <c r="C56" s="300"/>
      <c r="D56" s="300"/>
      <c r="E56" s="300"/>
      <c r="F56" s="300"/>
      <c r="G56" s="300"/>
      <c r="H56" s="300"/>
      <c r="I56" s="301"/>
      <c r="J56" s="83">
        <f>J53</f>
        <v>31.09</v>
      </c>
      <c r="K56" s="211" t="s">
        <v>7</v>
      </c>
      <c r="L56" s="168"/>
      <c r="M56" s="59"/>
      <c r="O56" s="21"/>
      <c r="P56" s="21"/>
      <c r="Q56" s="21"/>
      <c r="R56" s="21"/>
    </row>
    <row r="57" spans="1:18" s="93" customFormat="1" ht="15" customHeight="1" x14ac:dyDescent="0.2">
      <c r="A57" s="302" t="s">
        <v>88</v>
      </c>
      <c r="B57" s="303"/>
      <c r="C57" s="303"/>
      <c r="D57" s="303"/>
      <c r="E57" s="303"/>
      <c r="F57" s="303"/>
      <c r="G57" s="303"/>
      <c r="H57" s="303"/>
      <c r="I57" s="304"/>
      <c r="J57" s="74">
        <f>J55+J56</f>
        <v>31.09</v>
      </c>
      <c r="K57" s="151" t="s">
        <v>7</v>
      </c>
      <c r="L57" s="168"/>
      <c r="M57" s="59"/>
      <c r="O57" s="21"/>
      <c r="P57" s="21"/>
      <c r="Q57" s="21"/>
      <c r="R57" s="21"/>
    </row>
    <row r="58" spans="1:18" s="93" customFormat="1" ht="15" customHeight="1" x14ac:dyDescent="0.2">
      <c r="A58" s="165"/>
      <c r="B58" s="165"/>
      <c r="C58" s="165"/>
      <c r="D58" s="165"/>
      <c r="E58" s="165"/>
      <c r="F58" s="165"/>
      <c r="G58" s="165"/>
      <c r="H58" s="165"/>
      <c r="I58" s="165"/>
      <c r="J58" s="166"/>
      <c r="K58" s="167"/>
      <c r="L58" s="168"/>
      <c r="M58" s="59"/>
      <c r="O58" s="21"/>
      <c r="P58" s="21"/>
      <c r="Q58" s="21"/>
      <c r="R58" s="21"/>
    </row>
    <row r="59" spans="1:18" s="93" customFormat="1" ht="15" customHeight="1" x14ac:dyDescent="0.25">
      <c r="A59" s="311" t="s">
        <v>286</v>
      </c>
      <c r="B59" s="312"/>
      <c r="C59" s="312"/>
      <c r="D59" s="312"/>
      <c r="E59" s="312"/>
      <c r="F59" s="312"/>
      <c r="G59" s="312"/>
      <c r="H59" s="312"/>
      <c r="I59" s="312"/>
      <c r="J59" s="312"/>
      <c r="K59" s="312"/>
      <c r="L59" s="312"/>
      <c r="M59" s="313"/>
      <c r="O59" s="21"/>
      <c r="P59" s="21"/>
      <c r="Q59" s="21"/>
      <c r="R59" s="21"/>
    </row>
    <row r="60" spans="1:18" s="93" customFormat="1" ht="15" customHeight="1" x14ac:dyDescent="0.2">
      <c r="A60" s="165"/>
      <c r="B60" s="165"/>
      <c r="C60" s="165"/>
      <c r="D60" s="165"/>
      <c r="E60" s="165"/>
      <c r="F60" s="165"/>
      <c r="G60" s="165"/>
      <c r="H60" s="165"/>
      <c r="I60" s="165"/>
      <c r="J60" s="166"/>
      <c r="K60" s="167"/>
      <c r="L60" s="168"/>
      <c r="M60" s="59"/>
      <c r="O60" s="21"/>
      <c r="P60" s="21"/>
      <c r="Q60" s="21"/>
      <c r="R60" s="21"/>
    </row>
    <row r="61" spans="1:18" s="93" customFormat="1" ht="15" customHeight="1" x14ac:dyDescent="0.2">
      <c r="A61" s="154"/>
      <c r="B61" s="309" t="s">
        <v>93</v>
      </c>
      <c r="C61" s="310"/>
      <c r="D61" s="165"/>
      <c r="E61" s="165"/>
      <c r="F61" s="165"/>
      <c r="G61" s="165"/>
      <c r="H61" s="165"/>
      <c r="I61" s="165"/>
      <c r="J61" s="166"/>
      <c r="K61" s="167"/>
      <c r="L61" s="168"/>
      <c r="M61" s="59"/>
      <c r="O61" s="21"/>
      <c r="P61" s="21"/>
      <c r="Q61" s="21"/>
      <c r="R61" s="21"/>
    </row>
    <row r="62" spans="1:18" s="93" customFormat="1" ht="15" customHeight="1" x14ac:dyDescent="0.2">
      <c r="A62" s="153" t="s">
        <v>287</v>
      </c>
      <c r="B62" s="150">
        <v>2.64</v>
      </c>
      <c r="C62" s="151" t="s">
        <v>7</v>
      </c>
      <c r="D62" s="165"/>
      <c r="E62" s="165"/>
      <c r="F62" s="165"/>
      <c r="G62" s="165"/>
      <c r="H62" s="165"/>
      <c r="I62" s="165"/>
      <c r="J62" s="166"/>
      <c r="K62" s="167"/>
      <c r="L62" s="168"/>
      <c r="M62" s="59"/>
      <c r="O62" s="21"/>
      <c r="P62" s="21"/>
      <c r="Q62" s="21"/>
      <c r="R62" s="21"/>
    </row>
    <row r="63" spans="1:18" s="93" customFormat="1" ht="15" customHeight="1" x14ac:dyDescent="0.2">
      <c r="A63" s="165"/>
      <c r="B63" s="165"/>
      <c r="C63" s="165"/>
      <c r="D63" s="165"/>
      <c r="E63" s="165"/>
      <c r="F63" s="165"/>
      <c r="G63" s="165"/>
      <c r="H63" s="165"/>
      <c r="I63" s="165"/>
      <c r="J63" s="166"/>
      <c r="K63" s="167"/>
      <c r="L63" s="168"/>
      <c r="M63" s="59"/>
      <c r="O63" s="21"/>
      <c r="P63" s="21"/>
      <c r="Q63" s="21"/>
      <c r="R63" s="21"/>
    </row>
    <row r="64" spans="1:18" s="93" customFormat="1" ht="15" customHeight="1" x14ac:dyDescent="0.2">
      <c r="A64" s="293" t="s">
        <v>85</v>
      </c>
      <c r="B64" s="294"/>
      <c r="C64" s="294"/>
      <c r="D64" s="294"/>
      <c r="E64" s="294"/>
      <c r="F64" s="294"/>
      <c r="G64" s="294"/>
      <c r="H64" s="294"/>
      <c r="I64" s="295"/>
      <c r="J64" s="72">
        <f>B62</f>
        <v>2.64</v>
      </c>
      <c r="K64" s="212" t="s">
        <v>7</v>
      </c>
      <c r="L64" s="168"/>
      <c r="M64" s="59"/>
      <c r="O64" s="21"/>
      <c r="P64" s="21"/>
      <c r="Q64" s="21"/>
      <c r="R64" s="21"/>
    </row>
    <row r="65" spans="1:18" s="93" customFormat="1" ht="15" customHeight="1" x14ac:dyDescent="0.2">
      <c r="A65" s="165"/>
      <c r="B65" s="165"/>
      <c r="C65" s="165"/>
      <c r="D65" s="165"/>
      <c r="E65" s="165"/>
      <c r="F65" s="165"/>
      <c r="G65" s="165"/>
      <c r="H65" s="165"/>
      <c r="I65" s="165"/>
      <c r="J65" s="166"/>
      <c r="K65" s="167"/>
      <c r="L65" s="168"/>
      <c r="M65" s="59"/>
      <c r="O65" s="21"/>
      <c r="P65" s="21"/>
      <c r="Q65" s="21"/>
      <c r="R65" s="21"/>
    </row>
    <row r="66" spans="1:18" s="93" customFormat="1" ht="15" customHeight="1" x14ac:dyDescent="0.2">
      <c r="A66" s="296" t="s">
        <v>86</v>
      </c>
      <c r="B66" s="297"/>
      <c r="C66" s="297"/>
      <c r="D66" s="297"/>
      <c r="E66" s="297"/>
      <c r="F66" s="297"/>
      <c r="G66" s="297"/>
      <c r="H66" s="297"/>
      <c r="I66" s="298"/>
      <c r="J66" s="78">
        <v>0</v>
      </c>
      <c r="K66" s="151" t="s">
        <v>7</v>
      </c>
      <c r="L66" s="168"/>
      <c r="M66" s="59"/>
      <c r="O66" s="21"/>
      <c r="P66" s="21"/>
      <c r="Q66" s="21"/>
      <c r="R66" s="21"/>
    </row>
    <row r="67" spans="1:18" s="93" customFormat="1" ht="15" customHeight="1" x14ac:dyDescent="0.2">
      <c r="A67" s="299" t="s">
        <v>87</v>
      </c>
      <c r="B67" s="300"/>
      <c r="C67" s="300"/>
      <c r="D67" s="300"/>
      <c r="E67" s="300"/>
      <c r="F67" s="300"/>
      <c r="G67" s="300"/>
      <c r="H67" s="300"/>
      <c r="I67" s="301"/>
      <c r="J67" s="83">
        <f>J64</f>
        <v>2.64</v>
      </c>
      <c r="K67" s="211" t="s">
        <v>7</v>
      </c>
      <c r="L67" s="154"/>
      <c r="M67" s="154"/>
      <c r="O67" s="21"/>
      <c r="P67" s="21"/>
      <c r="Q67" s="21"/>
      <c r="R67" s="21"/>
    </row>
    <row r="68" spans="1:18" s="93" customFormat="1" ht="15" customHeight="1" x14ac:dyDescent="0.2">
      <c r="A68" s="302" t="s">
        <v>88</v>
      </c>
      <c r="B68" s="303"/>
      <c r="C68" s="303"/>
      <c r="D68" s="303"/>
      <c r="E68" s="303"/>
      <c r="F68" s="303"/>
      <c r="G68" s="303"/>
      <c r="H68" s="303"/>
      <c r="I68" s="304"/>
      <c r="J68" s="74">
        <f>J66+J67</f>
        <v>2.64</v>
      </c>
      <c r="K68" s="151" t="s">
        <v>7</v>
      </c>
      <c r="O68" s="21"/>
      <c r="P68" s="21"/>
      <c r="Q68" s="21"/>
      <c r="R68" s="21"/>
    </row>
    <row r="69" spans="1:18" s="93" customFormat="1" ht="15" customHeight="1" x14ac:dyDescent="0.2">
      <c r="O69" s="21"/>
      <c r="P69" s="21"/>
      <c r="Q69" s="21"/>
      <c r="R69" s="21"/>
    </row>
    <row r="70" spans="1:18" s="93" customFormat="1" ht="15" customHeight="1" x14ac:dyDescent="0.25">
      <c r="A70" s="289" t="s">
        <v>288</v>
      </c>
      <c r="B70" s="290"/>
      <c r="C70" s="290"/>
      <c r="D70" s="290"/>
      <c r="E70" s="290"/>
      <c r="F70" s="290"/>
      <c r="G70" s="290"/>
      <c r="H70" s="290"/>
      <c r="I70" s="290"/>
      <c r="J70" s="290"/>
      <c r="K70" s="290"/>
      <c r="L70" s="290"/>
      <c r="M70" s="290"/>
      <c r="O70" s="21"/>
      <c r="P70" s="21"/>
      <c r="Q70" s="21"/>
      <c r="R70" s="21"/>
    </row>
    <row r="71" spans="1:18" s="93" customFormat="1" ht="15" customHeight="1" x14ac:dyDescent="0.25">
      <c r="A71" s="311" t="s">
        <v>289</v>
      </c>
      <c r="B71" s="312"/>
      <c r="C71" s="312"/>
      <c r="D71" s="312"/>
      <c r="E71" s="312"/>
      <c r="F71" s="312"/>
      <c r="G71" s="312"/>
      <c r="H71" s="312"/>
      <c r="I71" s="312"/>
      <c r="J71" s="312"/>
      <c r="K71" s="312"/>
      <c r="L71" s="312"/>
      <c r="M71" s="313"/>
      <c r="O71" s="21"/>
      <c r="P71" s="21"/>
      <c r="Q71" s="21"/>
      <c r="R71" s="21"/>
    </row>
    <row r="72" spans="1:18" s="93" customFormat="1" ht="15" customHeight="1" x14ac:dyDescent="0.2">
      <c r="A72" s="154"/>
      <c r="B72" s="154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O72" s="21"/>
      <c r="P72" s="21"/>
      <c r="Q72" s="21"/>
      <c r="R72" s="21"/>
    </row>
    <row r="73" spans="1:18" s="93" customFormat="1" ht="15" customHeight="1" x14ac:dyDescent="0.2">
      <c r="A73" s="154"/>
      <c r="B73" s="291" t="s">
        <v>276</v>
      </c>
      <c r="C73" s="292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O73" s="21"/>
      <c r="P73" s="21"/>
      <c r="Q73" s="21"/>
      <c r="R73" s="21"/>
    </row>
    <row r="74" spans="1:18" s="93" customFormat="1" ht="15" customHeight="1" x14ac:dyDescent="0.2">
      <c r="A74" s="153" t="s">
        <v>290</v>
      </c>
      <c r="B74" s="150">
        <v>31</v>
      </c>
      <c r="C74" s="203" t="s">
        <v>116</v>
      </c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O74" s="21"/>
      <c r="P74" s="21"/>
      <c r="Q74" s="21"/>
      <c r="R74" s="21"/>
    </row>
    <row r="75" spans="1:18" s="93" customFormat="1" ht="15" customHeight="1" x14ac:dyDescent="0.2">
      <c r="A75" s="154"/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O75" s="21"/>
      <c r="P75" s="21"/>
      <c r="Q75" s="21"/>
      <c r="R75" s="21"/>
    </row>
    <row r="76" spans="1:18" s="93" customFormat="1" ht="15" customHeight="1" x14ac:dyDescent="0.2">
      <c r="A76" s="293" t="s">
        <v>85</v>
      </c>
      <c r="B76" s="294"/>
      <c r="C76" s="294"/>
      <c r="D76" s="294"/>
      <c r="E76" s="294"/>
      <c r="F76" s="294"/>
      <c r="G76" s="294"/>
      <c r="H76" s="294"/>
      <c r="I76" s="295"/>
      <c r="J76" s="72">
        <v>31</v>
      </c>
      <c r="K76" s="210" t="s">
        <v>116</v>
      </c>
      <c r="L76" s="80"/>
      <c r="M76" s="81"/>
      <c r="O76" s="21"/>
      <c r="P76" s="21"/>
      <c r="Q76" s="21"/>
      <c r="R76" s="21"/>
    </row>
    <row r="77" spans="1:18" s="93" customFormat="1" ht="15" customHeight="1" x14ac:dyDescent="0.2">
      <c r="A77" s="59"/>
      <c r="B77" s="29"/>
      <c r="C77" s="30"/>
      <c r="D77" s="26"/>
      <c r="E77" s="26"/>
      <c r="F77" s="21"/>
      <c r="G77" s="26"/>
      <c r="H77" s="28"/>
      <c r="I77" s="28"/>
      <c r="J77" s="27"/>
      <c r="K77" s="28"/>
      <c r="L77" s="21"/>
      <c r="M77" s="21"/>
      <c r="O77" s="21"/>
      <c r="P77" s="21"/>
      <c r="Q77" s="21"/>
      <c r="R77" s="21"/>
    </row>
    <row r="78" spans="1:18" s="93" customFormat="1" ht="15" customHeight="1" x14ac:dyDescent="0.2">
      <c r="A78" s="296" t="s">
        <v>86</v>
      </c>
      <c r="B78" s="297"/>
      <c r="C78" s="297"/>
      <c r="D78" s="297"/>
      <c r="E78" s="297"/>
      <c r="F78" s="297"/>
      <c r="G78" s="297"/>
      <c r="H78" s="297"/>
      <c r="I78" s="298"/>
      <c r="J78" s="78">
        <v>0</v>
      </c>
      <c r="K78" s="203" t="s">
        <v>116</v>
      </c>
      <c r="L78" s="214"/>
      <c r="M78" s="215"/>
      <c r="O78" s="21"/>
      <c r="P78" s="21"/>
      <c r="Q78" s="21"/>
      <c r="R78" s="21"/>
    </row>
    <row r="79" spans="1:18" s="93" customFormat="1" ht="15" customHeight="1" x14ac:dyDescent="0.2">
      <c r="A79" s="299" t="s">
        <v>87</v>
      </c>
      <c r="B79" s="300"/>
      <c r="C79" s="300"/>
      <c r="D79" s="300"/>
      <c r="E79" s="300"/>
      <c r="F79" s="300"/>
      <c r="G79" s="300"/>
      <c r="H79" s="300"/>
      <c r="I79" s="301"/>
      <c r="J79" s="83">
        <f>J76</f>
        <v>31</v>
      </c>
      <c r="K79" s="209" t="s">
        <v>116</v>
      </c>
      <c r="L79" s="168"/>
      <c r="M79" s="215"/>
      <c r="O79" s="21"/>
      <c r="P79" s="21"/>
      <c r="Q79" s="21"/>
      <c r="R79" s="21"/>
    </row>
    <row r="80" spans="1:18" s="93" customFormat="1" ht="15" customHeight="1" x14ac:dyDescent="0.2">
      <c r="A80" s="302" t="s">
        <v>88</v>
      </c>
      <c r="B80" s="303"/>
      <c r="C80" s="303"/>
      <c r="D80" s="303"/>
      <c r="E80" s="303"/>
      <c r="F80" s="303"/>
      <c r="G80" s="303"/>
      <c r="H80" s="303"/>
      <c r="I80" s="304"/>
      <c r="J80" s="74">
        <f>J78+J79</f>
        <v>31</v>
      </c>
      <c r="K80" s="203" t="s">
        <v>116</v>
      </c>
      <c r="L80" s="168"/>
      <c r="M80" s="215"/>
      <c r="O80" s="21"/>
      <c r="P80" s="21"/>
      <c r="Q80" s="21"/>
      <c r="R80" s="21"/>
    </row>
    <row r="81" spans="1:18" s="93" customFormat="1" ht="15" customHeight="1" x14ac:dyDescent="0.2">
      <c r="A81" s="165"/>
      <c r="B81" s="165"/>
      <c r="C81" s="165"/>
      <c r="D81" s="165"/>
      <c r="E81" s="165"/>
      <c r="F81" s="165"/>
      <c r="G81" s="165"/>
      <c r="H81" s="165"/>
      <c r="I81" s="165"/>
      <c r="J81" s="166"/>
      <c r="K81" s="213"/>
      <c r="L81" s="82"/>
      <c r="M81" s="75"/>
      <c r="O81" s="21"/>
      <c r="P81" s="21"/>
      <c r="Q81" s="21"/>
      <c r="R81" s="21"/>
    </row>
    <row r="82" spans="1:18" s="93" customFormat="1" ht="15" customHeight="1" x14ac:dyDescent="0.25">
      <c r="A82" s="311" t="s">
        <v>292</v>
      </c>
      <c r="B82" s="312"/>
      <c r="C82" s="312"/>
      <c r="D82" s="312"/>
      <c r="E82" s="312"/>
      <c r="F82" s="312"/>
      <c r="G82" s="312"/>
      <c r="H82" s="312"/>
      <c r="I82" s="312"/>
      <c r="J82" s="312"/>
      <c r="K82" s="312"/>
      <c r="L82" s="312"/>
      <c r="M82" s="313"/>
      <c r="O82" s="21"/>
      <c r="P82" s="21"/>
      <c r="Q82" s="21"/>
      <c r="R82" s="21"/>
    </row>
    <row r="83" spans="1:18" s="93" customFormat="1" ht="15" customHeight="1" x14ac:dyDescent="0.2">
      <c r="A83" s="154"/>
      <c r="B83" s="154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O83" s="21"/>
      <c r="P83" s="21"/>
      <c r="Q83" s="21"/>
      <c r="R83" s="21"/>
    </row>
    <row r="84" spans="1:18" s="93" customFormat="1" ht="15" customHeight="1" x14ac:dyDescent="0.2">
      <c r="A84" s="154"/>
      <c r="B84" s="291" t="s">
        <v>276</v>
      </c>
      <c r="C84" s="292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O84" s="21"/>
      <c r="P84" s="21"/>
      <c r="Q84" s="21"/>
      <c r="R84" s="21"/>
    </row>
    <row r="85" spans="1:18" s="93" customFormat="1" ht="15" customHeight="1" x14ac:dyDescent="0.2">
      <c r="A85" s="153" t="s">
        <v>293</v>
      </c>
      <c r="B85" s="150">
        <v>2</v>
      </c>
      <c r="C85" s="203" t="s">
        <v>116</v>
      </c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O85" s="21"/>
      <c r="P85" s="21"/>
      <c r="Q85" s="21"/>
      <c r="R85" s="21"/>
    </row>
    <row r="86" spans="1:18" s="93" customFormat="1" ht="15" customHeight="1" x14ac:dyDescent="0.2">
      <c r="A86" s="154"/>
      <c r="B86" s="154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O86" s="21"/>
      <c r="P86" s="21"/>
      <c r="Q86" s="21"/>
      <c r="R86" s="21"/>
    </row>
    <row r="87" spans="1:18" s="93" customFormat="1" ht="15" customHeight="1" x14ac:dyDescent="0.2">
      <c r="A87" s="293" t="s">
        <v>85</v>
      </c>
      <c r="B87" s="294"/>
      <c r="C87" s="294"/>
      <c r="D87" s="294"/>
      <c r="E87" s="294"/>
      <c r="F87" s="294"/>
      <c r="G87" s="294"/>
      <c r="H87" s="294"/>
      <c r="I87" s="295"/>
      <c r="J87" s="72">
        <v>2</v>
      </c>
      <c r="K87" s="210" t="s">
        <v>116</v>
      </c>
      <c r="L87" s="80"/>
      <c r="M87" s="81"/>
      <c r="O87" s="21"/>
      <c r="P87" s="21"/>
      <c r="Q87" s="21"/>
      <c r="R87" s="21"/>
    </row>
    <row r="88" spans="1:18" s="93" customFormat="1" ht="15" customHeight="1" x14ac:dyDescent="0.2">
      <c r="A88" s="59"/>
      <c r="B88" s="29"/>
      <c r="C88" s="30"/>
      <c r="D88" s="26"/>
      <c r="E88" s="26"/>
      <c r="F88" s="21"/>
      <c r="G88" s="26"/>
      <c r="H88" s="28"/>
      <c r="I88" s="28"/>
      <c r="J88" s="27"/>
      <c r="K88" s="28"/>
      <c r="L88" s="21"/>
      <c r="M88" s="21"/>
      <c r="O88" s="21"/>
      <c r="P88" s="21"/>
      <c r="Q88" s="21"/>
      <c r="R88" s="21"/>
    </row>
    <row r="89" spans="1:18" s="93" customFormat="1" ht="15" customHeight="1" x14ac:dyDescent="0.2">
      <c r="A89" s="296" t="s">
        <v>86</v>
      </c>
      <c r="B89" s="297"/>
      <c r="C89" s="297"/>
      <c r="D89" s="297"/>
      <c r="E89" s="297"/>
      <c r="F89" s="297"/>
      <c r="G89" s="297"/>
      <c r="H89" s="297"/>
      <c r="I89" s="298"/>
      <c r="J89" s="78">
        <v>0</v>
      </c>
      <c r="K89" s="203" t="s">
        <v>116</v>
      </c>
      <c r="L89" s="214"/>
      <c r="M89" s="215"/>
      <c r="O89" s="21"/>
      <c r="P89" s="21"/>
      <c r="Q89" s="21"/>
      <c r="R89" s="21"/>
    </row>
    <row r="90" spans="1:18" s="93" customFormat="1" ht="15" customHeight="1" x14ac:dyDescent="0.2">
      <c r="A90" s="299" t="s">
        <v>87</v>
      </c>
      <c r="B90" s="300"/>
      <c r="C90" s="300"/>
      <c r="D90" s="300"/>
      <c r="E90" s="300"/>
      <c r="F90" s="300"/>
      <c r="G90" s="300"/>
      <c r="H90" s="300"/>
      <c r="I90" s="301"/>
      <c r="J90" s="83">
        <f>J87</f>
        <v>2</v>
      </c>
      <c r="K90" s="209" t="s">
        <v>116</v>
      </c>
      <c r="L90" s="168"/>
      <c r="M90" s="215"/>
      <c r="O90" s="21"/>
      <c r="P90" s="21"/>
      <c r="Q90" s="21"/>
      <c r="R90" s="21"/>
    </row>
    <row r="91" spans="1:18" s="93" customFormat="1" ht="15" customHeight="1" x14ac:dyDescent="0.2">
      <c r="A91" s="302" t="s">
        <v>88</v>
      </c>
      <c r="B91" s="303"/>
      <c r="C91" s="303"/>
      <c r="D91" s="303"/>
      <c r="E91" s="303"/>
      <c r="F91" s="303"/>
      <c r="G91" s="303"/>
      <c r="H91" s="303"/>
      <c r="I91" s="304"/>
      <c r="J91" s="74">
        <f>J89+J90</f>
        <v>2</v>
      </c>
      <c r="K91" s="203" t="s">
        <v>116</v>
      </c>
      <c r="L91" s="168"/>
      <c r="M91" s="215"/>
      <c r="O91" s="21"/>
      <c r="P91" s="21"/>
      <c r="Q91" s="21"/>
      <c r="R91" s="21"/>
    </row>
    <row r="92" spans="1:18" s="93" customFormat="1" ht="15" customHeight="1" x14ac:dyDescent="0.2">
      <c r="A92" s="165"/>
      <c r="B92" s="165"/>
      <c r="C92" s="165"/>
      <c r="D92" s="165"/>
      <c r="E92" s="165"/>
      <c r="F92" s="165"/>
      <c r="G92" s="165"/>
      <c r="H92" s="165"/>
      <c r="I92" s="165"/>
      <c r="J92" s="166"/>
      <c r="K92" s="213"/>
      <c r="L92" s="82"/>
      <c r="M92" s="75"/>
      <c r="O92" s="21"/>
      <c r="P92" s="21"/>
      <c r="Q92" s="21"/>
      <c r="R92" s="21"/>
    </row>
    <row r="93" spans="1:18" s="93" customFormat="1" ht="15" customHeight="1" x14ac:dyDescent="0.25">
      <c r="A93" s="311" t="s">
        <v>294</v>
      </c>
      <c r="B93" s="312"/>
      <c r="C93" s="312"/>
      <c r="D93" s="312"/>
      <c r="E93" s="312"/>
      <c r="F93" s="312"/>
      <c r="G93" s="312"/>
      <c r="H93" s="312"/>
      <c r="I93" s="312"/>
      <c r="J93" s="312"/>
      <c r="K93" s="312"/>
      <c r="L93" s="312"/>
      <c r="M93" s="313"/>
      <c r="O93" s="21"/>
      <c r="P93" s="21"/>
      <c r="Q93" s="21"/>
      <c r="R93" s="21"/>
    </row>
    <row r="94" spans="1:18" s="93" customFormat="1" ht="15" customHeight="1" x14ac:dyDescent="0.2">
      <c r="A94" s="154"/>
      <c r="B94" s="154"/>
      <c r="C94" s="154"/>
      <c r="D94" s="154"/>
      <c r="E94" s="154"/>
      <c r="F94" s="154"/>
      <c r="G94" s="154"/>
      <c r="H94" s="154"/>
      <c r="I94" s="154"/>
      <c r="J94" s="154"/>
      <c r="K94" s="154"/>
      <c r="L94" s="154"/>
      <c r="M94" s="154"/>
      <c r="O94" s="21"/>
      <c r="P94" s="21"/>
      <c r="Q94" s="21"/>
      <c r="R94" s="21"/>
    </row>
    <row r="95" spans="1:18" s="93" customFormat="1" ht="15" customHeight="1" x14ac:dyDescent="0.2">
      <c r="A95" s="154"/>
      <c r="B95" s="291" t="s">
        <v>276</v>
      </c>
      <c r="C95" s="292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O95" s="21"/>
      <c r="P95" s="21"/>
      <c r="Q95" s="21"/>
      <c r="R95" s="21"/>
    </row>
    <row r="96" spans="1:18" s="93" customFormat="1" ht="15" customHeight="1" x14ac:dyDescent="0.2">
      <c r="A96" s="153" t="s">
        <v>295</v>
      </c>
      <c r="B96" s="150">
        <v>1</v>
      </c>
      <c r="C96" s="203" t="s">
        <v>116</v>
      </c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O96" s="21"/>
      <c r="P96" s="21"/>
      <c r="Q96" s="21"/>
      <c r="R96" s="21"/>
    </row>
    <row r="97" spans="1:18" s="93" customFormat="1" ht="15" customHeight="1" x14ac:dyDescent="0.2">
      <c r="A97" s="154"/>
      <c r="B97" s="154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O97" s="21"/>
      <c r="P97" s="21"/>
      <c r="Q97" s="21"/>
      <c r="R97" s="21"/>
    </row>
    <row r="98" spans="1:18" s="93" customFormat="1" ht="15" customHeight="1" x14ac:dyDescent="0.2">
      <c r="A98" s="293" t="s">
        <v>85</v>
      </c>
      <c r="B98" s="294"/>
      <c r="C98" s="294"/>
      <c r="D98" s="294"/>
      <c r="E98" s="294"/>
      <c r="F98" s="294"/>
      <c r="G98" s="294"/>
      <c r="H98" s="294"/>
      <c r="I98" s="295"/>
      <c r="J98" s="72">
        <v>1</v>
      </c>
      <c r="K98" s="210" t="s">
        <v>116</v>
      </c>
      <c r="L98" s="80"/>
      <c r="M98" s="81"/>
      <c r="O98" s="21"/>
      <c r="P98" s="21"/>
      <c r="Q98" s="21"/>
      <c r="R98" s="21"/>
    </row>
    <row r="99" spans="1:18" s="93" customFormat="1" ht="15" customHeight="1" x14ac:dyDescent="0.2">
      <c r="A99" s="59"/>
      <c r="B99" s="29"/>
      <c r="C99" s="30"/>
      <c r="D99" s="26"/>
      <c r="E99" s="26"/>
      <c r="F99" s="21"/>
      <c r="G99" s="26"/>
      <c r="H99" s="28"/>
      <c r="I99" s="28"/>
      <c r="J99" s="27"/>
      <c r="K99" s="28"/>
      <c r="L99" s="21"/>
      <c r="M99" s="21"/>
      <c r="O99" s="21"/>
      <c r="P99" s="21"/>
      <c r="Q99" s="21"/>
      <c r="R99" s="21"/>
    </row>
    <row r="100" spans="1:18" s="93" customFormat="1" ht="15" customHeight="1" x14ac:dyDescent="0.2">
      <c r="A100" s="296" t="s">
        <v>86</v>
      </c>
      <c r="B100" s="297"/>
      <c r="C100" s="297"/>
      <c r="D100" s="297"/>
      <c r="E100" s="297"/>
      <c r="F100" s="297"/>
      <c r="G100" s="297"/>
      <c r="H100" s="297"/>
      <c r="I100" s="298"/>
      <c r="J100" s="78">
        <v>0</v>
      </c>
      <c r="K100" s="203" t="s">
        <v>116</v>
      </c>
      <c r="L100" s="214"/>
      <c r="M100" s="215"/>
      <c r="O100" s="21"/>
      <c r="P100" s="21"/>
      <c r="Q100" s="21"/>
      <c r="R100" s="21"/>
    </row>
    <row r="101" spans="1:18" s="93" customFormat="1" ht="15" customHeight="1" x14ac:dyDescent="0.2">
      <c r="A101" s="299" t="s">
        <v>87</v>
      </c>
      <c r="B101" s="300"/>
      <c r="C101" s="300"/>
      <c r="D101" s="300"/>
      <c r="E101" s="300"/>
      <c r="F101" s="300"/>
      <c r="G101" s="300"/>
      <c r="H101" s="300"/>
      <c r="I101" s="301"/>
      <c r="J101" s="83">
        <f>J98</f>
        <v>1</v>
      </c>
      <c r="K101" s="209" t="s">
        <v>116</v>
      </c>
      <c r="L101" s="168"/>
      <c r="M101" s="215"/>
      <c r="O101" s="21"/>
      <c r="P101" s="21"/>
      <c r="Q101" s="21"/>
      <c r="R101" s="21"/>
    </row>
    <row r="102" spans="1:18" s="93" customFormat="1" ht="15" customHeight="1" x14ac:dyDescent="0.2">
      <c r="A102" s="302" t="s">
        <v>88</v>
      </c>
      <c r="B102" s="303"/>
      <c r="C102" s="303"/>
      <c r="D102" s="303"/>
      <c r="E102" s="303"/>
      <c r="F102" s="303"/>
      <c r="G102" s="303"/>
      <c r="H102" s="303"/>
      <c r="I102" s="304"/>
      <c r="J102" s="74">
        <f>J100+J101</f>
        <v>1</v>
      </c>
      <c r="K102" s="203" t="s">
        <v>116</v>
      </c>
      <c r="L102" s="168"/>
      <c r="M102" s="215"/>
      <c r="O102" s="21"/>
      <c r="P102" s="21"/>
      <c r="Q102" s="21"/>
      <c r="R102" s="21"/>
    </row>
    <row r="103" spans="1:18" s="93" customFormat="1" ht="15" customHeight="1" x14ac:dyDescent="0.2">
      <c r="A103" s="165"/>
      <c r="B103" s="165"/>
      <c r="C103" s="165"/>
      <c r="D103" s="165"/>
      <c r="E103" s="165"/>
      <c r="F103" s="165"/>
      <c r="G103" s="165"/>
      <c r="H103" s="165"/>
      <c r="I103" s="165"/>
      <c r="J103" s="166"/>
      <c r="K103" s="213"/>
      <c r="L103" s="82"/>
      <c r="M103" s="75"/>
      <c r="O103" s="21"/>
      <c r="P103" s="21"/>
      <c r="Q103" s="21"/>
      <c r="R103" s="21"/>
    </row>
    <row r="104" spans="1:18" s="93" customFormat="1" ht="15" customHeight="1" x14ac:dyDescent="0.25">
      <c r="A104" s="311" t="s">
        <v>296</v>
      </c>
      <c r="B104" s="312"/>
      <c r="C104" s="312"/>
      <c r="D104" s="312"/>
      <c r="E104" s="312"/>
      <c r="F104" s="312"/>
      <c r="G104" s="312"/>
      <c r="H104" s="312"/>
      <c r="I104" s="312"/>
      <c r="J104" s="312"/>
      <c r="K104" s="312"/>
      <c r="L104" s="312"/>
      <c r="M104" s="313"/>
      <c r="O104" s="21"/>
      <c r="P104" s="21"/>
      <c r="Q104" s="21"/>
      <c r="R104" s="21"/>
    </row>
    <row r="105" spans="1:18" s="93" customFormat="1" ht="15" customHeight="1" x14ac:dyDescent="0.2">
      <c r="A105" s="154"/>
      <c r="B105" s="154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O105" s="21"/>
      <c r="P105" s="21"/>
      <c r="Q105" s="21"/>
      <c r="R105" s="21"/>
    </row>
    <row r="106" spans="1:18" s="93" customFormat="1" ht="15" customHeight="1" x14ac:dyDescent="0.2">
      <c r="A106" s="154"/>
      <c r="B106" s="291" t="s">
        <v>276</v>
      </c>
      <c r="C106" s="292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O106" s="21"/>
      <c r="P106" s="21"/>
      <c r="Q106" s="21"/>
      <c r="R106" s="21"/>
    </row>
    <row r="107" spans="1:18" s="93" customFormat="1" ht="15" customHeight="1" x14ac:dyDescent="0.2">
      <c r="A107" s="153" t="s">
        <v>297</v>
      </c>
      <c r="B107" s="150">
        <v>1</v>
      </c>
      <c r="C107" s="203" t="s">
        <v>116</v>
      </c>
      <c r="D107" s="154"/>
      <c r="E107" s="154"/>
      <c r="F107" s="154"/>
      <c r="G107" s="154"/>
      <c r="H107" s="154"/>
      <c r="I107" s="154"/>
      <c r="J107" s="154"/>
      <c r="K107" s="154"/>
      <c r="L107" s="154"/>
      <c r="M107" s="154"/>
      <c r="O107" s="21"/>
      <c r="P107" s="21"/>
      <c r="Q107" s="21"/>
      <c r="R107" s="21"/>
    </row>
    <row r="108" spans="1:18" s="93" customFormat="1" ht="15" customHeight="1" x14ac:dyDescent="0.2">
      <c r="A108" s="154"/>
      <c r="B108" s="154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O108" s="21"/>
      <c r="P108" s="21"/>
      <c r="Q108" s="21"/>
      <c r="R108" s="21"/>
    </row>
    <row r="109" spans="1:18" s="93" customFormat="1" ht="15" customHeight="1" x14ac:dyDescent="0.2">
      <c r="A109" s="293" t="s">
        <v>85</v>
      </c>
      <c r="B109" s="294"/>
      <c r="C109" s="294"/>
      <c r="D109" s="294"/>
      <c r="E109" s="294"/>
      <c r="F109" s="294"/>
      <c r="G109" s="294"/>
      <c r="H109" s="294"/>
      <c r="I109" s="295"/>
      <c r="J109" s="72">
        <v>1</v>
      </c>
      <c r="K109" s="210" t="s">
        <v>116</v>
      </c>
      <c r="L109" s="80"/>
      <c r="M109" s="81"/>
      <c r="O109" s="21"/>
      <c r="P109" s="21"/>
      <c r="Q109" s="21"/>
      <c r="R109" s="21"/>
    </row>
    <row r="110" spans="1:18" s="93" customFormat="1" ht="15" customHeight="1" x14ac:dyDescent="0.2">
      <c r="A110" s="59"/>
      <c r="B110" s="29"/>
      <c r="C110" s="30"/>
      <c r="D110" s="26"/>
      <c r="E110" s="26"/>
      <c r="F110" s="21"/>
      <c r="G110" s="26"/>
      <c r="H110" s="28"/>
      <c r="I110" s="28"/>
      <c r="J110" s="27"/>
      <c r="K110" s="28"/>
      <c r="L110" s="21"/>
      <c r="M110" s="21"/>
      <c r="O110" s="21"/>
      <c r="P110" s="21"/>
      <c r="Q110" s="21"/>
      <c r="R110" s="21"/>
    </row>
    <row r="111" spans="1:18" s="93" customFormat="1" ht="15" customHeight="1" x14ac:dyDescent="0.2">
      <c r="A111" s="296" t="s">
        <v>86</v>
      </c>
      <c r="B111" s="297"/>
      <c r="C111" s="297"/>
      <c r="D111" s="297"/>
      <c r="E111" s="297"/>
      <c r="F111" s="297"/>
      <c r="G111" s="297"/>
      <c r="H111" s="297"/>
      <c r="I111" s="298"/>
      <c r="J111" s="78">
        <v>0</v>
      </c>
      <c r="K111" s="203" t="s">
        <v>116</v>
      </c>
      <c r="L111" s="214"/>
      <c r="M111" s="215"/>
      <c r="O111" s="21"/>
      <c r="P111" s="21"/>
      <c r="Q111" s="21"/>
      <c r="R111" s="21"/>
    </row>
    <row r="112" spans="1:18" s="93" customFormat="1" ht="15" customHeight="1" x14ac:dyDescent="0.2">
      <c r="A112" s="299" t="s">
        <v>87</v>
      </c>
      <c r="B112" s="300"/>
      <c r="C112" s="300"/>
      <c r="D112" s="300"/>
      <c r="E112" s="300"/>
      <c r="F112" s="300"/>
      <c r="G112" s="300"/>
      <c r="H112" s="300"/>
      <c r="I112" s="301"/>
      <c r="J112" s="83">
        <f>J109</f>
        <v>1</v>
      </c>
      <c r="K112" s="209" t="s">
        <v>116</v>
      </c>
      <c r="L112" s="168"/>
      <c r="M112" s="215"/>
      <c r="O112" s="21"/>
      <c r="P112" s="21"/>
      <c r="Q112" s="21"/>
      <c r="R112" s="21"/>
    </row>
    <row r="113" spans="1:18" s="93" customFormat="1" ht="15" customHeight="1" x14ac:dyDescent="0.2">
      <c r="A113" s="302" t="s">
        <v>88</v>
      </c>
      <c r="B113" s="303"/>
      <c r="C113" s="303"/>
      <c r="D113" s="303"/>
      <c r="E113" s="303"/>
      <c r="F113" s="303"/>
      <c r="G113" s="303"/>
      <c r="H113" s="303"/>
      <c r="I113" s="304"/>
      <c r="J113" s="74">
        <f>J111+J112</f>
        <v>1</v>
      </c>
      <c r="K113" s="203" t="s">
        <v>116</v>
      </c>
      <c r="L113" s="168"/>
      <c r="M113" s="215"/>
      <c r="O113" s="21"/>
      <c r="P113" s="21"/>
      <c r="Q113" s="21"/>
      <c r="R113" s="21"/>
    </row>
    <row r="114" spans="1:18" s="93" customFormat="1" ht="15" customHeight="1" x14ac:dyDescent="0.2">
      <c r="A114" s="165"/>
      <c r="B114" s="165"/>
      <c r="C114" s="165"/>
      <c r="D114" s="165"/>
      <c r="E114" s="165"/>
      <c r="F114" s="165"/>
      <c r="G114" s="165"/>
      <c r="H114" s="165"/>
      <c r="I114" s="165"/>
      <c r="J114" s="166"/>
      <c r="K114" s="213"/>
      <c r="L114" s="82"/>
      <c r="M114" s="75"/>
      <c r="O114" s="21"/>
      <c r="P114" s="21"/>
      <c r="Q114" s="21"/>
      <c r="R114" s="21"/>
    </row>
    <row r="115" spans="1:18" s="93" customFormat="1" ht="15" customHeight="1" x14ac:dyDescent="0.25">
      <c r="A115" s="311" t="s">
        <v>298</v>
      </c>
      <c r="B115" s="312"/>
      <c r="C115" s="312"/>
      <c r="D115" s="312"/>
      <c r="E115" s="312"/>
      <c r="F115" s="312"/>
      <c r="G115" s="312"/>
      <c r="H115" s="312"/>
      <c r="I115" s="312"/>
      <c r="J115" s="312"/>
      <c r="K115" s="312"/>
      <c r="L115" s="312"/>
      <c r="M115" s="313"/>
      <c r="O115" s="21"/>
      <c r="P115" s="21"/>
      <c r="Q115" s="21"/>
      <c r="R115" s="21"/>
    </row>
    <row r="116" spans="1:18" s="93" customFormat="1" ht="15" customHeight="1" x14ac:dyDescent="0.2">
      <c r="A116" s="154"/>
      <c r="B116" s="154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O116" s="21"/>
      <c r="P116" s="21"/>
      <c r="Q116" s="21"/>
      <c r="R116" s="21"/>
    </row>
    <row r="117" spans="1:18" s="93" customFormat="1" ht="15" customHeight="1" x14ac:dyDescent="0.2">
      <c r="A117" s="154"/>
      <c r="B117" s="291" t="s">
        <v>276</v>
      </c>
      <c r="C117" s="292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O117" s="21"/>
      <c r="P117" s="21"/>
      <c r="Q117" s="21"/>
      <c r="R117" s="21"/>
    </row>
    <row r="118" spans="1:18" s="93" customFormat="1" ht="15" customHeight="1" x14ac:dyDescent="0.2">
      <c r="A118" s="153" t="s">
        <v>299</v>
      </c>
      <c r="B118" s="150">
        <v>1</v>
      </c>
      <c r="C118" s="203" t="s">
        <v>116</v>
      </c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O118" s="21"/>
      <c r="P118" s="21"/>
      <c r="Q118" s="21"/>
      <c r="R118" s="21"/>
    </row>
    <row r="119" spans="1:18" s="93" customFormat="1" ht="15" customHeight="1" x14ac:dyDescent="0.2">
      <c r="A119" s="154"/>
      <c r="B119" s="154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O119" s="21"/>
      <c r="P119" s="21"/>
      <c r="Q119" s="21"/>
      <c r="R119" s="21"/>
    </row>
    <row r="120" spans="1:18" s="93" customFormat="1" ht="15" customHeight="1" x14ac:dyDescent="0.2">
      <c r="A120" s="293" t="s">
        <v>85</v>
      </c>
      <c r="B120" s="294"/>
      <c r="C120" s="294"/>
      <c r="D120" s="294"/>
      <c r="E120" s="294"/>
      <c r="F120" s="294"/>
      <c r="G120" s="294"/>
      <c r="H120" s="294"/>
      <c r="I120" s="295"/>
      <c r="J120" s="72">
        <v>1</v>
      </c>
      <c r="K120" s="210" t="s">
        <v>116</v>
      </c>
      <c r="L120" s="80"/>
      <c r="M120" s="81"/>
      <c r="O120" s="21"/>
      <c r="P120" s="21"/>
      <c r="Q120" s="21"/>
      <c r="R120" s="21"/>
    </row>
    <row r="121" spans="1:18" s="93" customFormat="1" ht="15" customHeight="1" x14ac:dyDescent="0.2">
      <c r="A121" s="59"/>
      <c r="B121" s="29"/>
      <c r="C121" s="30"/>
      <c r="D121" s="26"/>
      <c r="E121" s="26"/>
      <c r="F121" s="21"/>
      <c r="G121" s="26"/>
      <c r="H121" s="28"/>
      <c r="I121" s="28"/>
      <c r="J121" s="27"/>
      <c r="K121" s="28"/>
      <c r="L121" s="21"/>
      <c r="M121" s="21"/>
      <c r="O121" s="21"/>
      <c r="P121" s="21"/>
      <c r="Q121" s="21"/>
      <c r="R121" s="21"/>
    </row>
    <row r="122" spans="1:18" s="93" customFormat="1" ht="15" customHeight="1" x14ac:dyDescent="0.2">
      <c r="A122" s="296" t="s">
        <v>86</v>
      </c>
      <c r="B122" s="297"/>
      <c r="C122" s="297"/>
      <c r="D122" s="297"/>
      <c r="E122" s="297"/>
      <c r="F122" s="297"/>
      <c r="G122" s="297"/>
      <c r="H122" s="297"/>
      <c r="I122" s="298"/>
      <c r="J122" s="78">
        <v>0</v>
      </c>
      <c r="K122" s="203" t="s">
        <v>116</v>
      </c>
      <c r="L122" s="214"/>
      <c r="M122" s="215"/>
      <c r="O122" s="21"/>
      <c r="P122" s="21"/>
      <c r="Q122" s="21"/>
      <c r="R122" s="21"/>
    </row>
    <row r="123" spans="1:18" s="93" customFormat="1" ht="15" customHeight="1" x14ac:dyDescent="0.2">
      <c r="A123" s="299" t="s">
        <v>87</v>
      </c>
      <c r="B123" s="300"/>
      <c r="C123" s="300"/>
      <c r="D123" s="300"/>
      <c r="E123" s="300"/>
      <c r="F123" s="300"/>
      <c r="G123" s="300"/>
      <c r="H123" s="300"/>
      <c r="I123" s="301"/>
      <c r="J123" s="83">
        <f>J120</f>
        <v>1</v>
      </c>
      <c r="K123" s="209" t="s">
        <v>116</v>
      </c>
      <c r="L123" s="168"/>
      <c r="M123" s="215"/>
      <c r="O123" s="21"/>
      <c r="P123" s="21"/>
      <c r="Q123" s="21"/>
      <c r="R123" s="21"/>
    </row>
    <row r="124" spans="1:18" s="93" customFormat="1" ht="15" customHeight="1" x14ac:dyDescent="0.2">
      <c r="A124" s="302" t="s">
        <v>88</v>
      </c>
      <c r="B124" s="303"/>
      <c r="C124" s="303"/>
      <c r="D124" s="303"/>
      <c r="E124" s="303"/>
      <c r="F124" s="303"/>
      <c r="G124" s="303"/>
      <c r="H124" s="303"/>
      <c r="I124" s="304"/>
      <c r="J124" s="74">
        <f>J122+J123</f>
        <v>1</v>
      </c>
      <c r="K124" s="203" t="s">
        <v>116</v>
      </c>
      <c r="L124" s="168"/>
      <c r="M124" s="215"/>
      <c r="O124" s="21"/>
      <c r="P124" s="21"/>
      <c r="Q124" s="21"/>
      <c r="R124" s="21"/>
    </row>
    <row r="125" spans="1:18" s="93" customFormat="1" ht="15" customHeight="1" x14ac:dyDescent="0.2">
      <c r="A125" s="165"/>
      <c r="B125" s="165"/>
      <c r="C125" s="165"/>
      <c r="D125" s="165"/>
      <c r="E125" s="165"/>
      <c r="F125" s="165"/>
      <c r="G125" s="165"/>
      <c r="H125" s="165"/>
      <c r="I125" s="165"/>
      <c r="J125" s="166"/>
      <c r="K125" s="213"/>
      <c r="L125" s="82"/>
      <c r="M125" s="75"/>
      <c r="O125" s="21"/>
      <c r="P125" s="21"/>
      <c r="Q125" s="21"/>
      <c r="R125" s="21"/>
    </row>
    <row r="126" spans="1:18" s="93" customFormat="1" ht="15" customHeight="1" x14ac:dyDescent="0.25">
      <c r="A126" s="289" t="s">
        <v>300</v>
      </c>
      <c r="B126" s="290"/>
      <c r="C126" s="290"/>
      <c r="D126" s="290"/>
      <c r="E126" s="290"/>
      <c r="F126" s="290"/>
      <c r="G126" s="290"/>
      <c r="H126" s="290"/>
      <c r="I126" s="290"/>
      <c r="J126" s="290"/>
      <c r="K126" s="290"/>
      <c r="L126" s="290"/>
      <c r="M126" s="290"/>
      <c r="O126" s="21"/>
      <c r="P126" s="21"/>
      <c r="Q126" s="21"/>
      <c r="R126" s="21"/>
    </row>
    <row r="127" spans="1:18" s="93" customFormat="1" ht="15" customHeight="1" x14ac:dyDescent="0.25">
      <c r="A127" s="311" t="s">
        <v>301</v>
      </c>
      <c r="B127" s="312"/>
      <c r="C127" s="312"/>
      <c r="D127" s="312"/>
      <c r="E127" s="312"/>
      <c r="F127" s="312"/>
      <c r="G127" s="312"/>
      <c r="H127" s="312"/>
      <c r="I127" s="312"/>
      <c r="J127" s="312"/>
      <c r="K127" s="312"/>
      <c r="L127" s="312"/>
      <c r="M127" s="313"/>
      <c r="O127" s="21"/>
      <c r="P127" s="21"/>
      <c r="Q127" s="21"/>
      <c r="R127" s="21"/>
    </row>
    <row r="128" spans="1:18" s="93" customFormat="1" ht="15" customHeight="1" x14ac:dyDescent="0.2">
      <c r="A128" s="154"/>
      <c r="B128" s="154"/>
      <c r="C128" s="154"/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  <c r="O128" s="21"/>
      <c r="P128" s="21"/>
      <c r="Q128" s="21"/>
      <c r="R128" s="21"/>
    </row>
    <row r="129" spans="1:18" s="93" customFormat="1" ht="15" customHeight="1" x14ac:dyDescent="0.2">
      <c r="A129" s="154"/>
      <c r="B129" s="291" t="s">
        <v>302</v>
      </c>
      <c r="C129" s="292"/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  <c r="O129" s="21"/>
      <c r="P129" s="21"/>
      <c r="Q129" s="21"/>
      <c r="R129" s="21"/>
    </row>
    <row r="130" spans="1:18" s="93" customFormat="1" ht="15" customHeight="1" x14ac:dyDescent="0.2">
      <c r="A130" s="153" t="s">
        <v>303</v>
      </c>
      <c r="B130" s="150">
        <v>2</v>
      </c>
      <c r="C130" s="203" t="s">
        <v>50</v>
      </c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O130" s="21"/>
      <c r="P130" s="21"/>
      <c r="Q130" s="21"/>
      <c r="R130" s="21"/>
    </row>
    <row r="131" spans="1:18" s="93" customFormat="1" ht="15" customHeight="1" x14ac:dyDescent="0.2">
      <c r="A131" s="154"/>
      <c r="B131" s="154"/>
      <c r="C131" s="154"/>
      <c r="D131" s="154"/>
      <c r="E131" s="154"/>
      <c r="F131" s="154"/>
      <c r="G131" s="154"/>
      <c r="H131" s="154"/>
      <c r="I131" s="154"/>
      <c r="J131" s="154"/>
      <c r="K131" s="154"/>
      <c r="L131" s="154"/>
      <c r="M131" s="154"/>
      <c r="O131" s="21"/>
      <c r="P131" s="21"/>
      <c r="Q131" s="21"/>
      <c r="R131" s="21"/>
    </row>
    <row r="132" spans="1:18" s="93" customFormat="1" ht="15" customHeight="1" x14ac:dyDescent="0.2">
      <c r="A132" s="293" t="s">
        <v>85</v>
      </c>
      <c r="B132" s="294"/>
      <c r="C132" s="294"/>
      <c r="D132" s="294"/>
      <c r="E132" s="294"/>
      <c r="F132" s="294"/>
      <c r="G132" s="294"/>
      <c r="H132" s="294"/>
      <c r="I132" s="295"/>
      <c r="J132" s="72">
        <v>2</v>
      </c>
      <c r="K132" s="210" t="s">
        <v>50</v>
      </c>
      <c r="L132" s="80"/>
      <c r="M132" s="81"/>
      <c r="O132" s="21"/>
      <c r="P132" s="21"/>
      <c r="Q132" s="21"/>
      <c r="R132" s="21"/>
    </row>
    <row r="133" spans="1:18" s="93" customFormat="1" ht="15" customHeight="1" x14ac:dyDescent="0.2">
      <c r="A133" s="59"/>
      <c r="B133" s="29"/>
      <c r="C133" s="30"/>
      <c r="D133" s="26"/>
      <c r="E133" s="26"/>
      <c r="F133" s="21"/>
      <c r="G133" s="26"/>
      <c r="H133" s="28"/>
      <c r="I133" s="28"/>
      <c r="J133" s="27"/>
      <c r="K133" s="28"/>
      <c r="L133" s="21"/>
      <c r="M133" s="21"/>
      <c r="O133" s="21"/>
      <c r="P133" s="21"/>
      <c r="Q133" s="21"/>
      <c r="R133" s="21"/>
    </row>
    <row r="134" spans="1:18" s="93" customFormat="1" ht="15" customHeight="1" x14ac:dyDescent="0.2">
      <c r="A134" s="296" t="s">
        <v>86</v>
      </c>
      <c r="B134" s="297"/>
      <c r="C134" s="297"/>
      <c r="D134" s="297"/>
      <c r="E134" s="297"/>
      <c r="F134" s="297"/>
      <c r="G134" s="297"/>
      <c r="H134" s="297"/>
      <c r="I134" s="298"/>
      <c r="J134" s="78">
        <v>0</v>
      </c>
      <c r="K134" s="203" t="s">
        <v>50</v>
      </c>
      <c r="L134" s="214"/>
      <c r="M134" s="215"/>
      <c r="O134" s="21"/>
      <c r="P134" s="21"/>
      <c r="Q134" s="21"/>
      <c r="R134" s="21"/>
    </row>
    <row r="135" spans="1:18" s="93" customFormat="1" ht="15" customHeight="1" x14ac:dyDescent="0.2">
      <c r="A135" s="299" t="s">
        <v>87</v>
      </c>
      <c r="B135" s="300"/>
      <c r="C135" s="300"/>
      <c r="D135" s="300"/>
      <c r="E135" s="300"/>
      <c r="F135" s="300"/>
      <c r="G135" s="300"/>
      <c r="H135" s="300"/>
      <c r="I135" s="301"/>
      <c r="J135" s="83">
        <f>J132</f>
        <v>2</v>
      </c>
      <c r="K135" s="209" t="s">
        <v>50</v>
      </c>
      <c r="L135" s="168"/>
      <c r="M135" s="215"/>
      <c r="O135" s="21"/>
      <c r="P135" s="21"/>
      <c r="Q135" s="21"/>
      <c r="R135" s="21"/>
    </row>
    <row r="136" spans="1:18" s="93" customFormat="1" ht="15" customHeight="1" x14ac:dyDescent="0.2">
      <c r="A136" s="302" t="s">
        <v>88</v>
      </c>
      <c r="B136" s="303"/>
      <c r="C136" s="303"/>
      <c r="D136" s="303"/>
      <c r="E136" s="303"/>
      <c r="F136" s="303"/>
      <c r="G136" s="303"/>
      <c r="H136" s="303"/>
      <c r="I136" s="304"/>
      <c r="J136" s="74">
        <f>J134+J135</f>
        <v>2</v>
      </c>
      <c r="K136" s="203" t="s">
        <v>50</v>
      </c>
      <c r="L136" s="168"/>
      <c r="M136" s="215"/>
      <c r="O136" s="21"/>
      <c r="P136" s="21"/>
      <c r="Q136" s="21"/>
      <c r="R136" s="21"/>
    </row>
    <row r="137" spans="1:18" s="93" customFormat="1" ht="15" customHeight="1" x14ac:dyDescent="0.2">
      <c r="A137" s="165"/>
      <c r="B137" s="165"/>
      <c r="C137" s="165"/>
      <c r="D137" s="165"/>
      <c r="E137" s="165"/>
      <c r="F137" s="165"/>
      <c r="G137" s="165"/>
      <c r="H137" s="165"/>
      <c r="I137" s="165"/>
      <c r="J137" s="166"/>
      <c r="K137" s="213"/>
      <c r="L137" s="82"/>
      <c r="M137" s="75"/>
      <c r="O137" s="21"/>
      <c r="P137" s="21"/>
      <c r="Q137" s="21"/>
      <c r="R137" s="21"/>
    </row>
    <row r="138" spans="1:18" ht="15" x14ac:dyDescent="0.25">
      <c r="A138" s="311" t="s">
        <v>304</v>
      </c>
      <c r="B138" s="312"/>
      <c r="C138" s="312"/>
      <c r="D138" s="312"/>
      <c r="E138" s="312"/>
      <c r="F138" s="312"/>
      <c r="G138" s="312"/>
      <c r="H138" s="312"/>
      <c r="I138" s="312"/>
      <c r="J138" s="312"/>
      <c r="K138" s="312"/>
      <c r="L138" s="312"/>
      <c r="M138" s="313"/>
    </row>
    <row r="139" spans="1:18" ht="15" customHeight="1" x14ac:dyDescent="0.2">
      <c r="A139" s="154"/>
      <c r="B139" s="154"/>
      <c r="C139" s="154"/>
      <c r="D139" s="154"/>
      <c r="E139" s="154"/>
      <c r="F139" s="154"/>
      <c r="G139" s="154"/>
      <c r="H139" s="154"/>
      <c r="I139" s="154"/>
      <c r="J139" s="154"/>
      <c r="K139" s="154"/>
      <c r="L139" s="154"/>
      <c r="M139" s="154"/>
    </row>
    <row r="140" spans="1:18" x14ac:dyDescent="0.2">
      <c r="A140" s="154"/>
      <c r="B140" s="291" t="s">
        <v>276</v>
      </c>
      <c r="C140" s="292"/>
      <c r="D140" s="154"/>
      <c r="E140" s="154"/>
      <c r="F140" s="154"/>
      <c r="G140" s="154"/>
      <c r="H140" s="154"/>
      <c r="I140" s="154"/>
      <c r="J140" s="154"/>
      <c r="K140" s="154"/>
      <c r="L140" s="154"/>
      <c r="M140" s="154"/>
    </row>
    <row r="141" spans="1:18" x14ac:dyDescent="0.2">
      <c r="A141" s="153" t="s">
        <v>303</v>
      </c>
      <c r="B141" s="150">
        <v>2</v>
      </c>
      <c r="C141" s="203" t="s">
        <v>116</v>
      </c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</row>
    <row r="142" spans="1:18" x14ac:dyDescent="0.2">
      <c r="A142" s="154"/>
      <c r="B142" s="154"/>
      <c r="C142" s="154"/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</row>
    <row r="143" spans="1:18" ht="15" x14ac:dyDescent="0.2">
      <c r="A143" s="293" t="s">
        <v>85</v>
      </c>
      <c r="B143" s="294"/>
      <c r="C143" s="294"/>
      <c r="D143" s="294"/>
      <c r="E143" s="294"/>
      <c r="F143" s="294"/>
      <c r="G143" s="294"/>
      <c r="H143" s="294"/>
      <c r="I143" s="295"/>
      <c r="J143" s="72">
        <v>2</v>
      </c>
      <c r="K143" s="210" t="s">
        <v>116</v>
      </c>
      <c r="L143" s="80"/>
      <c r="M143" s="81"/>
    </row>
    <row r="144" spans="1:18" ht="15" x14ac:dyDescent="0.2">
      <c r="A144" s="59"/>
      <c r="B144" s="29"/>
      <c r="C144" s="30"/>
      <c r="D144" s="26"/>
      <c r="E144" s="26"/>
      <c r="G144" s="26"/>
      <c r="H144" s="28"/>
      <c r="I144" s="28"/>
      <c r="J144" s="27"/>
      <c r="K144" s="28"/>
    </row>
    <row r="145" spans="1:13" ht="15" x14ac:dyDescent="0.2">
      <c r="A145" s="296" t="s">
        <v>86</v>
      </c>
      <c r="B145" s="297"/>
      <c r="C145" s="297"/>
      <c r="D145" s="297"/>
      <c r="E145" s="297"/>
      <c r="F145" s="297"/>
      <c r="G145" s="297"/>
      <c r="H145" s="297"/>
      <c r="I145" s="298"/>
      <c r="J145" s="78">
        <v>0</v>
      </c>
      <c r="K145" s="203" t="s">
        <v>116</v>
      </c>
      <c r="L145" s="214"/>
      <c r="M145" s="215"/>
    </row>
    <row r="146" spans="1:13" ht="15" x14ac:dyDescent="0.2">
      <c r="A146" s="299" t="s">
        <v>87</v>
      </c>
      <c r="B146" s="300"/>
      <c r="C146" s="300"/>
      <c r="D146" s="300"/>
      <c r="E146" s="300"/>
      <c r="F146" s="300"/>
      <c r="G146" s="300"/>
      <c r="H146" s="300"/>
      <c r="I146" s="301"/>
      <c r="J146" s="83">
        <f>J143</f>
        <v>2</v>
      </c>
      <c r="K146" s="209" t="s">
        <v>116</v>
      </c>
      <c r="L146" s="168"/>
      <c r="M146" s="215"/>
    </row>
    <row r="147" spans="1:13" ht="15" x14ac:dyDescent="0.2">
      <c r="A147" s="302" t="s">
        <v>88</v>
      </c>
      <c r="B147" s="303"/>
      <c r="C147" s="303"/>
      <c r="D147" s="303"/>
      <c r="E147" s="303"/>
      <c r="F147" s="303"/>
      <c r="G147" s="303"/>
      <c r="H147" s="303"/>
      <c r="I147" s="304"/>
      <c r="J147" s="74">
        <f>J145+J146</f>
        <v>2</v>
      </c>
      <c r="K147" s="203" t="s">
        <v>116</v>
      </c>
      <c r="L147" s="168"/>
      <c r="M147" s="215"/>
    </row>
    <row r="148" spans="1:13" ht="15" x14ac:dyDescent="0.2">
      <c r="A148" s="165"/>
      <c r="B148" s="165"/>
      <c r="C148" s="165"/>
      <c r="D148" s="165"/>
      <c r="E148" s="165"/>
      <c r="F148" s="165"/>
      <c r="G148" s="165"/>
      <c r="H148" s="165"/>
      <c r="I148" s="165"/>
      <c r="J148" s="166"/>
      <c r="K148" s="213"/>
      <c r="L148" s="82"/>
      <c r="M148" s="75"/>
    </row>
    <row r="149" spans="1:13" ht="15" x14ac:dyDescent="0.25">
      <c r="A149" s="311" t="s">
        <v>305</v>
      </c>
      <c r="B149" s="312"/>
      <c r="C149" s="312"/>
      <c r="D149" s="312"/>
      <c r="E149" s="312"/>
      <c r="F149" s="312"/>
      <c r="G149" s="312"/>
      <c r="H149" s="312"/>
      <c r="I149" s="312"/>
      <c r="J149" s="312"/>
      <c r="K149" s="312"/>
      <c r="L149" s="312"/>
      <c r="M149" s="313"/>
    </row>
    <row r="150" spans="1:13" ht="15" customHeight="1" x14ac:dyDescent="0.2">
      <c r="A150" s="154"/>
      <c r="B150" s="154"/>
      <c r="C150" s="154"/>
      <c r="D150" s="154"/>
      <c r="E150" s="154"/>
      <c r="F150" s="154"/>
      <c r="G150" s="154"/>
      <c r="H150" s="154"/>
      <c r="I150" s="154"/>
      <c r="J150" s="154"/>
      <c r="K150" s="154"/>
      <c r="L150" s="154"/>
      <c r="M150" s="154"/>
    </row>
    <row r="151" spans="1:13" x14ac:dyDescent="0.2">
      <c r="A151" s="154"/>
      <c r="B151" s="291" t="s">
        <v>276</v>
      </c>
      <c r="C151" s="292"/>
      <c r="D151" s="154"/>
      <c r="E151" s="154"/>
      <c r="F151" s="154"/>
      <c r="G151" s="154"/>
      <c r="H151" s="154"/>
      <c r="I151" s="154"/>
      <c r="J151" s="154"/>
      <c r="K151" s="154"/>
      <c r="L151" s="154"/>
      <c r="M151" s="154"/>
    </row>
    <row r="152" spans="1:13" x14ac:dyDescent="0.2">
      <c r="A152" s="153" t="s">
        <v>306</v>
      </c>
      <c r="B152" s="150">
        <v>3</v>
      </c>
      <c r="C152" s="203" t="s">
        <v>116</v>
      </c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</row>
    <row r="153" spans="1:13" x14ac:dyDescent="0.2">
      <c r="A153" s="154"/>
      <c r="B153" s="154"/>
      <c r="C153" s="154"/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</row>
    <row r="154" spans="1:13" ht="15" x14ac:dyDescent="0.2">
      <c r="A154" s="293" t="s">
        <v>85</v>
      </c>
      <c r="B154" s="294"/>
      <c r="C154" s="294"/>
      <c r="D154" s="294"/>
      <c r="E154" s="294"/>
      <c r="F154" s="294"/>
      <c r="G154" s="294"/>
      <c r="H154" s="294"/>
      <c r="I154" s="295"/>
      <c r="J154" s="72">
        <v>3</v>
      </c>
      <c r="K154" s="210" t="s">
        <v>116</v>
      </c>
      <c r="L154" s="80"/>
      <c r="M154" s="81"/>
    </row>
    <row r="155" spans="1:13" ht="15" x14ac:dyDescent="0.2">
      <c r="A155" s="59"/>
      <c r="B155" s="29"/>
      <c r="C155" s="30"/>
      <c r="D155" s="26"/>
      <c r="E155" s="26"/>
      <c r="G155" s="26"/>
      <c r="H155" s="28"/>
      <c r="I155" s="28"/>
      <c r="J155" s="27"/>
      <c r="K155" s="28"/>
    </row>
    <row r="156" spans="1:13" ht="15" x14ac:dyDescent="0.2">
      <c r="A156" s="296" t="s">
        <v>86</v>
      </c>
      <c r="B156" s="297"/>
      <c r="C156" s="297"/>
      <c r="D156" s="297"/>
      <c r="E156" s="297"/>
      <c r="F156" s="297"/>
      <c r="G156" s="297"/>
      <c r="H156" s="297"/>
      <c r="I156" s="298"/>
      <c r="J156" s="78">
        <v>0</v>
      </c>
      <c r="K156" s="203" t="s">
        <v>116</v>
      </c>
      <c r="L156" s="214"/>
      <c r="M156" s="215"/>
    </row>
    <row r="157" spans="1:13" ht="15" x14ac:dyDescent="0.2">
      <c r="A157" s="299" t="s">
        <v>87</v>
      </c>
      <c r="B157" s="300"/>
      <c r="C157" s="300"/>
      <c r="D157" s="300"/>
      <c r="E157" s="300"/>
      <c r="F157" s="300"/>
      <c r="G157" s="300"/>
      <c r="H157" s="300"/>
      <c r="I157" s="301"/>
      <c r="J157" s="83">
        <f>J154</f>
        <v>3</v>
      </c>
      <c r="K157" s="209" t="s">
        <v>116</v>
      </c>
      <c r="L157" s="168"/>
      <c r="M157" s="215"/>
    </row>
    <row r="158" spans="1:13" ht="15" x14ac:dyDescent="0.2">
      <c r="A158" s="302" t="s">
        <v>88</v>
      </c>
      <c r="B158" s="303"/>
      <c r="C158" s="303"/>
      <c r="D158" s="303"/>
      <c r="E158" s="303"/>
      <c r="F158" s="303"/>
      <c r="G158" s="303"/>
      <c r="H158" s="303"/>
      <c r="I158" s="304"/>
      <c r="J158" s="74">
        <f>J156+J157</f>
        <v>3</v>
      </c>
      <c r="K158" s="203" t="s">
        <v>116</v>
      </c>
      <c r="L158" s="168"/>
      <c r="M158" s="215"/>
    </row>
    <row r="159" spans="1:13" ht="15" x14ac:dyDescent="0.2">
      <c r="A159" s="165"/>
      <c r="B159" s="165"/>
      <c r="C159" s="165"/>
      <c r="D159" s="165"/>
      <c r="E159" s="165"/>
      <c r="F159" s="165"/>
      <c r="G159" s="165"/>
      <c r="H159" s="165"/>
      <c r="I159" s="165"/>
      <c r="J159" s="166"/>
      <c r="K159" s="213"/>
      <c r="L159" s="82"/>
      <c r="M159" s="75"/>
    </row>
    <row r="160" spans="1:13" ht="15" x14ac:dyDescent="0.25">
      <c r="A160" s="311" t="s">
        <v>307</v>
      </c>
      <c r="B160" s="312"/>
      <c r="C160" s="312"/>
      <c r="D160" s="312"/>
      <c r="E160" s="312"/>
      <c r="F160" s="312"/>
      <c r="G160" s="312"/>
      <c r="H160" s="312"/>
      <c r="I160" s="312"/>
      <c r="J160" s="312"/>
      <c r="K160" s="312"/>
      <c r="L160" s="312"/>
      <c r="M160" s="313"/>
    </row>
    <row r="161" spans="1:13" x14ac:dyDescent="0.2">
      <c r="A161" s="154"/>
      <c r="B161" s="154"/>
      <c r="C161" s="154"/>
      <c r="D161" s="154"/>
      <c r="E161" s="154"/>
      <c r="F161" s="154"/>
      <c r="G161" s="154"/>
      <c r="H161" s="154"/>
      <c r="I161" s="154"/>
      <c r="J161" s="154"/>
      <c r="K161" s="154"/>
      <c r="L161" s="154"/>
      <c r="M161" s="154"/>
    </row>
    <row r="162" spans="1:13" x14ac:dyDescent="0.2">
      <c r="A162" s="154"/>
      <c r="B162" s="291" t="s">
        <v>276</v>
      </c>
      <c r="C162" s="292"/>
      <c r="D162" s="154"/>
      <c r="E162" s="154"/>
      <c r="F162" s="154"/>
      <c r="G162" s="154"/>
      <c r="H162" s="154"/>
      <c r="I162" s="154"/>
      <c r="J162" s="154"/>
      <c r="K162" s="154"/>
      <c r="L162" s="154"/>
      <c r="M162" s="154"/>
    </row>
    <row r="163" spans="1:13" ht="15" customHeight="1" x14ac:dyDescent="0.2">
      <c r="A163" s="153" t="s">
        <v>308</v>
      </c>
      <c r="B163" s="150">
        <v>3</v>
      </c>
      <c r="C163" s="203" t="s">
        <v>116</v>
      </c>
      <c r="D163" s="154"/>
      <c r="E163" s="154"/>
      <c r="F163" s="154"/>
      <c r="G163" s="154"/>
      <c r="H163" s="154"/>
      <c r="I163" s="154"/>
      <c r="J163" s="154"/>
      <c r="K163" s="154"/>
      <c r="L163" s="154"/>
      <c r="M163" s="154"/>
    </row>
    <row r="164" spans="1:13" x14ac:dyDescent="0.2">
      <c r="A164" s="154"/>
      <c r="B164" s="154"/>
      <c r="C164" s="154"/>
      <c r="D164" s="154"/>
      <c r="E164" s="154"/>
      <c r="F164" s="154"/>
      <c r="G164" s="154"/>
      <c r="H164" s="154"/>
      <c r="I164" s="154"/>
      <c r="J164" s="154"/>
      <c r="K164" s="154"/>
      <c r="L164" s="154"/>
      <c r="M164" s="154"/>
    </row>
    <row r="165" spans="1:13" ht="15" x14ac:dyDescent="0.2">
      <c r="A165" s="293" t="s">
        <v>85</v>
      </c>
      <c r="B165" s="294"/>
      <c r="C165" s="294"/>
      <c r="D165" s="294"/>
      <c r="E165" s="294"/>
      <c r="F165" s="294"/>
      <c r="G165" s="294"/>
      <c r="H165" s="294"/>
      <c r="I165" s="295"/>
      <c r="J165" s="72">
        <v>3</v>
      </c>
      <c r="K165" s="210" t="s">
        <v>116</v>
      </c>
      <c r="L165" s="80"/>
      <c r="M165" s="81"/>
    </row>
    <row r="166" spans="1:13" ht="15" x14ac:dyDescent="0.2">
      <c r="A166" s="59"/>
      <c r="B166" s="29"/>
      <c r="C166" s="30"/>
      <c r="D166" s="26"/>
      <c r="E166" s="26"/>
      <c r="G166" s="26"/>
      <c r="H166" s="28"/>
      <c r="I166" s="28"/>
      <c r="J166" s="27"/>
      <c r="K166" s="28"/>
    </row>
    <row r="167" spans="1:13" ht="15" x14ac:dyDescent="0.2">
      <c r="A167" s="296" t="s">
        <v>86</v>
      </c>
      <c r="B167" s="297"/>
      <c r="C167" s="297"/>
      <c r="D167" s="297"/>
      <c r="E167" s="297"/>
      <c r="F167" s="297"/>
      <c r="G167" s="297"/>
      <c r="H167" s="297"/>
      <c r="I167" s="298"/>
      <c r="J167" s="78">
        <v>0</v>
      </c>
      <c r="K167" s="203" t="s">
        <v>116</v>
      </c>
      <c r="L167" s="214"/>
      <c r="M167" s="215"/>
    </row>
    <row r="168" spans="1:13" ht="15" x14ac:dyDescent="0.2">
      <c r="A168" s="299" t="s">
        <v>87</v>
      </c>
      <c r="B168" s="300"/>
      <c r="C168" s="300"/>
      <c r="D168" s="300"/>
      <c r="E168" s="300"/>
      <c r="F168" s="300"/>
      <c r="G168" s="300"/>
      <c r="H168" s="300"/>
      <c r="I168" s="301"/>
      <c r="J168" s="83">
        <f>J165</f>
        <v>3</v>
      </c>
      <c r="K168" s="209" t="s">
        <v>116</v>
      </c>
      <c r="L168" s="168"/>
      <c r="M168" s="215"/>
    </row>
    <row r="169" spans="1:13" ht="15" x14ac:dyDescent="0.2">
      <c r="A169" s="302" t="s">
        <v>88</v>
      </c>
      <c r="B169" s="303"/>
      <c r="C169" s="303"/>
      <c r="D169" s="303"/>
      <c r="E169" s="303"/>
      <c r="F169" s="303"/>
      <c r="G169" s="303"/>
      <c r="H169" s="303"/>
      <c r="I169" s="304"/>
      <c r="J169" s="74">
        <f>J167+J168</f>
        <v>3</v>
      </c>
      <c r="K169" s="203" t="s">
        <v>116</v>
      </c>
      <c r="L169" s="168"/>
      <c r="M169" s="215"/>
    </row>
    <row r="170" spans="1:13" ht="15" x14ac:dyDescent="0.2">
      <c r="A170" s="165"/>
      <c r="B170" s="165"/>
      <c r="C170" s="165"/>
      <c r="D170" s="165"/>
      <c r="E170" s="165"/>
      <c r="F170" s="165"/>
      <c r="G170" s="165"/>
      <c r="H170" s="165"/>
      <c r="I170" s="165"/>
      <c r="J170" s="166"/>
      <c r="K170" s="213"/>
      <c r="L170" s="82"/>
      <c r="M170" s="75"/>
    </row>
    <row r="171" spans="1:13" ht="15" x14ac:dyDescent="0.25">
      <c r="A171" s="311" t="s">
        <v>309</v>
      </c>
      <c r="B171" s="312"/>
      <c r="C171" s="312"/>
      <c r="D171" s="312"/>
      <c r="E171" s="312"/>
      <c r="F171" s="312"/>
      <c r="G171" s="312"/>
      <c r="H171" s="312"/>
      <c r="I171" s="312"/>
      <c r="J171" s="312"/>
      <c r="K171" s="312"/>
      <c r="L171" s="312"/>
      <c r="M171" s="313"/>
    </row>
    <row r="172" spans="1:13" x14ac:dyDescent="0.2">
      <c r="A172" s="154"/>
      <c r="B172" s="154"/>
      <c r="C172" s="154"/>
      <c r="D172" s="154"/>
      <c r="E172" s="154"/>
      <c r="F172" s="154"/>
      <c r="G172" s="154"/>
      <c r="H172" s="154"/>
      <c r="I172" s="154"/>
      <c r="J172" s="154"/>
      <c r="K172" s="154"/>
      <c r="L172" s="154"/>
      <c r="M172" s="154"/>
    </row>
    <row r="173" spans="1:13" x14ac:dyDescent="0.2">
      <c r="A173" s="154"/>
      <c r="B173" s="291" t="s">
        <v>276</v>
      </c>
      <c r="C173" s="292"/>
      <c r="D173" s="154"/>
      <c r="E173" s="154"/>
      <c r="F173" s="154"/>
      <c r="G173" s="154"/>
      <c r="H173" s="154"/>
      <c r="I173" s="154"/>
      <c r="J173" s="154"/>
      <c r="K173" s="154"/>
      <c r="L173" s="154"/>
      <c r="M173" s="154"/>
    </row>
    <row r="174" spans="1:13" ht="15" customHeight="1" x14ac:dyDescent="0.2">
      <c r="A174" s="153" t="s">
        <v>310</v>
      </c>
      <c r="B174" s="150">
        <v>3</v>
      </c>
      <c r="C174" s="203" t="s">
        <v>116</v>
      </c>
      <c r="D174" s="154"/>
      <c r="E174" s="154"/>
      <c r="F174" s="154"/>
      <c r="G174" s="154"/>
      <c r="H174" s="154"/>
      <c r="I174" s="154"/>
      <c r="J174" s="154"/>
      <c r="K174" s="154"/>
      <c r="L174" s="154"/>
      <c r="M174" s="154"/>
    </row>
    <row r="175" spans="1:13" x14ac:dyDescent="0.2">
      <c r="A175" s="154"/>
      <c r="B175" s="154"/>
      <c r="C175" s="154"/>
      <c r="D175" s="154"/>
      <c r="E175" s="154"/>
      <c r="F175" s="154"/>
      <c r="G175" s="154"/>
      <c r="H175" s="154"/>
      <c r="I175" s="154"/>
      <c r="J175" s="154"/>
      <c r="K175" s="154"/>
      <c r="L175" s="154"/>
      <c r="M175" s="154"/>
    </row>
    <row r="176" spans="1:13" ht="15" x14ac:dyDescent="0.2">
      <c r="A176" s="293" t="s">
        <v>85</v>
      </c>
      <c r="B176" s="294"/>
      <c r="C176" s="294"/>
      <c r="D176" s="294"/>
      <c r="E176" s="294"/>
      <c r="F176" s="294"/>
      <c r="G176" s="294"/>
      <c r="H176" s="294"/>
      <c r="I176" s="295"/>
      <c r="J176" s="72">
        <v>3</v>
      </c>
      <c r="K176" s="210" t="s">
        <v>116</v>
      </c>
      <c r="L176" s="80"/>
      <c r="M176" s="81"/>
    </row>
    <row r="177" spans="1:13" ht="15" x14ac:dyDescent="0.2">
      <c r="A177" s="59"/>
      <c r="B177" s="29"/>
      <c r="C177" s="30"/>
      <c r="D177" s="26"/>
      <c r="E177" s="26"/>
      <c r="G177" s="26"/>
      <c r="H177" s="28"/>
      <c r="I177" s="28"/>
      <c r="J177" s="27"/>
      <c r="K177" s="28"/>
    </row>
    <row r="178" spans="1:13" ht="15" x14ac:dyDescent="0.2">
      <c r="A178" s="296" t="s">
        <v>86</v>
      </c>
      <c r="B178" s="297"/>
      <c r="C178" s="297"/>
      <c r="D178" s="297"/>
      <c r="E178" s="297"/>
      <c r="F178" s="297"/>
      <c r="G178" s="297"/>
      <c r="H178" s="297"/>
      <c r="I178" s="298"/>
      <c r="J178" s="78">
        <v>0</v>
      </c>
      <c r="K178" s="203" t="s">
        <v>116</v>
      </c>
      <c r="L178" s="214"/>
      <c r="M178" s="215"/>
    </row>
    <row r="179" spans="1:13" ht="15" x14ac:dyDescent="0.2">
      <c r="A179" s="299" t="s">
        <v>87</v>
      </c>
      <c r="B179" s="300"/>
      <c r="C179" s="300"/>
      <c r="D179" s="300"/>
      <c r="E179" s="300"/>
      <c r="F179" s="300"/>
      <c r="G179" s="300"/>
      <c r="H179" s="300"/>
      <c r="I179" s="301"/>
      <c r="J179" s="83">
        <f>J176</f>
        <v>3</v>
      </c>
      <c r="K179" s="209" t="s">
        <v>116</v>
      </c>
      <c r="L179" s="168"/>
      <c r="M179" s="215"/>
    </row>
    <row r="180" spans="1:13" ht="15" x14ac:dyDescent="0.2">
      <c r="A180" s="302" t="s">
        <v>88</v>
      </c>
      <c r="B180" s="303"/>
      <c r="C180" s="303"/>
      <c r="D180" s="303"/>
      <c r="E180" s="303"/>
      <c r="F180" s="303"/>
      <c r="G180" s="303"/>
      <c r="H180" s="303"/>
      <c r="I180" s="304"/>
      <c r="J180" s="74">
        <f>J178+J179</f>
        <v>3</v>
      </c>
      <c r="K180" s="203" t="s">
        <v>116</v>
      </c>
      <c r="L180" s="168"/>
      <c r="M180" s="215"/>
    </row>
    <row r="181" spans="1:13" ht="15" x14ac:dyDescent="0.2">
      <c r="A181" s="165"/>
      <c r="B181" s="165"/>
      <c r="C181" s="165"/>
      <c r="D181" s="165"/>
      <c r="E181" s="165"/>
      <c r="F181" s="165"/>
      <c r="G181" s="165"/>
      <c r="H181" s="165"/>
      <c r="I181" s="165"/>
      <c r="J181" s="166"/>
      <c r="K181" s="213"/>
      <c r="L181" s="168"/>
      <c r="M181" s="215"/>
    </row>
    <row r="182" spans="1:13" ht="15" customHeight="1" x14ac:dyDescent="0.25">
      <c r="A182" s="289" t="s">
        <v>311</v>
      </c>
      <c r="B182" s="290"/>
      <c r="C182" s="290"/>
      <c r="D182" s="290"/>
      <c r="E182" s="290"/>
      <c r="F182" s="290"/>
      <c r="G182" s="290"/>
      <c r="H182" s="290"/>
      <c r="I182" s="290"/>
      <c r="J182" s="290"/>
      <c r="K182" s="290"/>
      <c r="L182" s="290"/>
      <c r="M182" s="290"/>
    </row>
    <row r="183" spans="1:13" ht="15" x14ac:dyDescent="0.25">
      <c r="A183" s="311" t="s">
        <v>312</v>
      </c>
      <c r="B183" s="312"/>
      <c r="C183" s="312"/>
      <c r="D183" s="312"/>
      <c r="E183" s="312"/>
      <c r="F183" s="312"/>
      <c r="G183" s="312"/>
      <c r="H183" s="312"/>
      <c r="I183" s="312"/>
      <c r="J183" s="312"/>
      <c r="K183" s="312"/>
      <c r="L183" s="312"/>
      <c r="M183" s="313"/>
    </row>
    <row r="184" spans="1:13" x14ac:dyDescent="0.2">
      <c r="A184" s="154"/>
      <c r="B184" s="154"/>
      <c r="C184" s="154"/>
      <c r="D184" s="154"/>
      <c r="E184" s="154"/>
      <c r="F184" s="154"/>
      <c r="G184" s="154"/>
      <c r="H184" s="154"/>
      <c r="I184" s="154"/>
      <c r="J184" s="154"/>
      <c r="K184" s="154"/>
      <c r="L184" s="154"/>
      <c r="M184" s="154"/>
    </row>
    <row r="185" spans="1:13" x14ac:dyDescent="0.2">
      <c r="A185" s="154"/>
      <c r="B185" s="291" t="s">
        <v>276</v>
      </c>
      <c r="C185" s="292"/>
      <c r="D185" s="154"/>
      <c r="E185" s="154"/>
      <c r="F185" s="154"/>
      <c r="G185" s="154"/>
      <c r="H185" s="154"/>
      <c r="I185" s="154"/>
      <c r="J185" s="154"/>
      <c r="K185" s="154"/>
      <c r="L185" s="154"/>
      <c r="M185" s="154"/>
    </row>
    <row r="186" spans="1:13" x14ac:dyDescent="0.2">
      <c r="A186" s="153" t="s">
        <v>313</v>
      </c>
      <c r="B186" s="150">
        <v>2</v>
      </c>
      <c r="C186" s="203" t="s">
        <v>116</v>
      </c>
      <c r="D186" s="154"/>
      <c r="E186" s="154"/>
      <c r="F186" s="154"/>
      <c r="G186" s="154"/>
      <c r="H186" s="154"/>
      <c r="I186" s="154"/>
      <c r="J186" s="154"/>
      <c r="K186" s="154"/>
      <c r="L186" s="154"/>
      <c r="M186" s="154"/>
    </row>
    <row r="187" spans="1:13" x14ac:dyDescent="0.2">
      <c r="A187" s="154"/>
      <c r="B187" s="154"/>
      <c r="C187" s="154"/>
      <c r="D187" s="154"/>
      <c r="E187" s="154"/>
      <c r="F187" s="154"/>
      <c r="G187" s="154"/>
      <c r="H187" s="154"/>
      <c r="I187" s="154"/>
      <c r="J187" s="154"/>
      <c r="K187" s="154"/>
      <c r="L187" s="154"/>
      <c r="M187" s="154"/>
    </row>
    <row r="188" spans="1:13" ht="15" x14ac:dyDescent="0.2">
      <c r="A188" s="293" t="s">
        <v>85</v>
      </c>
      <c r="B188" s="294"/>
      <c r="C188" s="294"/>
      <c r="D188" s="294"/>
      <c r="E188" s="294"/>
      <c r="F188" s="294"/>
      <c r="G188" s="294"/>
      <c r="H188" s="294"/>
      <c r="I188" s="295"/>
      <c r="J188" s="72">
        <v>2</v>
      </c>
      <c r="K188" s="210" t="s">
        <v>116</v>
      </c>
      <c r="L188" s="80"/>
      <c r="M188" s="81"/>
    </row>
    <row r="189" spans="1:13" ht="15" x14ac:dyDescent="0.2">
      <c r="A189" s="59"/>
      <c r="B189" s="29"/>
      <c r="C189" s="30"/>
      <c r="D189" s="26"/>
      <c r="E189" s="26"/>
      <c r="G189" s="26"/>
      <c r="H189" s="28"/>
      <c r="I189" s="28"/>
      <c r="J189" s="27"/>
      <c r="K189" s="28"/>
    </row>
    <row r="190" spans="1:13" ht="15" x14ac:dyDescent="0.2">
      <c r="A190" s="296" t="s">
        <v>86</v>
      </c>
      <c r="B190" s="297"/>
      <c r="C190" s="297"/>
      <c r="D190" s="297"/>
      <c r="E190" s="297"/>
      <c r="F190" s="297"/>
      <c r="G190" s="297"/>
      <c r="H190" s="297"/>
      <c r="I190" s="298"/>
      <c r="J190" s="78">
        <v>0</v>
      </c>
      <c r="K190" s="203" t="s">
        <v>116</v>
      </c>
      <c r="L190" s="214"/>
      <c r="M190" s="215"/>
    </row>
    <row r="191" spans="1:13" ht="15" x14ac:dyDescent="0.2">
      <c r="A191" s="299" t="s">
        <v>87</v>
      </c>
      <c r="B191" s="300"/>
      <c r="C191" s="300"/>
      <c r="D191" s="300"/>
      <c r="E191" s="300"/>
      <c r="F191" s="300"/>
      <c r="G191" s="300"/>
      <c r="H191" s="300"/>
      <c r="I191" s="301"/>
      <c r="J191" s="83">
        <f>J188</f>
        <v>2</v>
      </c>
      <c r="K191" s="209" t="s">
        <v>116</v>
      </c>
      <c r="L191" s="168"/>
      <c r="M191" s="215"/>
    </row>
    <row r="192" spans="1:13" ht="15" x14ac:dyDescent="0.2">
      <c r="A192" s="302" t="s">
        <v>88</v>
      </c>
      <c r="B192" s="303"/>
      <c r="C192" s="303"/>
      <c r="D192" s="303"/>
      <c r="E192" s="303"/>
      <c r="F192" s="303"/>
      <c r="G192" s="303"/>
      <c r="H192" s="303"/>
      <c r="I192" s="304"/>
      <c r="J192" s="74">
        <f>J190+J191</f>
        <v>2</v>
      </c>
      <c r="K192" s="203" t="s">
        <v>116</v>
      </c>
      <c r="L192" s="168"/>
      <c r="M192" s="215"/>
    </row>
    <row r="193" spans="1:13" ht="15" x14ac:dyDescent="0.2">
      <c r="A193" s="165"/>
      <c r="B193" s="165"/>
      <c r="C193" s="165"/>
      <c r="D193" s="165"/>
      <c r="E193" s="165"/>
      <c r="F193" s="165"/>
      <c r="G193" s="165"/>
      <c r="H193" s="165"/>
      <c r="I193" s="165"/>
      <c r="J193" s="166"/>
      <c r="K193" s="213"/>
      <c r="L193" s="82"/>
      <c r="M193" s="75"/>
    </row>
    <row r="194" spans="1:13" ht="15" x14ac:dyDescent="0.25">
      <c r="A194" s="311" t="s">
        <v>318</v>
      </c>
      <c r="B194" s="312"/>
      <c r="C194" s="312"/>
      <c r="D194" s="312"/>
      <c r="E194" s="312"/>
      <c r="F194" s="312"/>
      <c r="G194" s="312"/>
      <c r="H194" s="312"/>
      <c r="I194" s="312"/>
      <c r="J194" s="312"/>
      <c r="K194" s="312"/>
      <c r="L194" s="312"/>
      <c r="M194" s="313"/>
    </row>
    <row r="195" spans="1:13" x14ac:dyDescent="0.2">
      <c r="A195" s="154"/>
      <c r="B195" s="154"/>
      <c r="C195" s="154"/>
      <c r="D195" s="154"/>
      <c r="E195" s="154"/>
      <c r="F195" s="154"/>
      <c r="G195" s="154"/>
      <c r="H195" s="154"/>
      <c r="I195" s="154"/>
      <c r="J195" s="154"/>
      <c r="K195" s="154"/>
      <c r="L195" s="154"/>
      <c r="M195" s="154"/>
    </row>
    <row r="196" spans="1:13" x14ac:dyDescent="0.2">
      <c r="A196" s="154"/>
      <c r="B196" s="291" t="s">
        <v>276</v>
      </c>
      <c r="C196" s="292"/>
      <c r="D196" s="154"/>
      <c r="E196" s="154"/>
      <c r="F196" s="154"/>
      <c r="G196" s="154"/>
      <c r="H196" s="154"/>
      <c r="I196" s="154"/>
      <c r="J196" s="154"/>
      <c r="K196" s="154"/>
      <c r="L196" s="154"/>
      <c r="M196" s="154"/>
    </row>
    <row r="197" spans="1:13" ht="15" customHeight="1" x14ac:dyDescent="0.2">
      <c r="A197" s="153" t="s">
        <v>313</v>
      </c>
      <c r="B197" s="150">
        <v>2</v>
      </c>
      <c r="C197" s="203" t="s">
        <v>116</v>
      </c>
      <c r="D197" s="154"/>
      <c r="E197" s="154"/>
      <c r="F197" s="154"/>
      <c r="G197" s="154"/>
      <c r="H197" s="154"/>
      <c r="I197" s="154"/>
      <c r="J197" s="154"/>
      <c r="K197" s="154"/>
      <c r="L197" s="154"/>
      <c r="M197" s="154"/>
    </row>
    <row r="198" spans="1:13" x14ac:dyDescent="0.2">
      <c r="A198" s="154"/>
      <c r="B198" s="154"/>
      <c r="C198" s="154"/>
      <c r="D198" s="154"/>
      <c r="E198" s="154"/>
      <c r="F198" s="154"/>
      <c r="G198" s="154"/>
      <c r="H198" s="154"/>
      <c r="I198" s="154"/>
      <c r="J198" s="154"/>
      <c r="K198" s="154"/>
      <c r="L198" s="154"/>
      <c r="M198" s="154"/>
    </row>
    <row r="199" spans="1:13" ht="15" x14ac:dyDescent="0.2">
      <c r="A199" s="293" t="s">
        <v>85</v>
      </c>
      <c r="B199" s="294"/>
      <c r="C199" s="294"/>
      <c r="D199" s="294"/>
      <c r="E199" s="294"/>
      <c r="F199" s="294"/>
      <c r="G199" s="294"/>
      <c r="H199" s="294"/>
      <c r="I199" s="295"/>
      <c r="J199" s="72">
        <v>2</v>
      </c>
      <c r="K199" s="210" t="s">
        <v>116</v>
      </c>
      <c r="L199" s="80"/>
      <c r="M199" s="81"/>
    </row>
    <row r="200" spans="1:13" ht="15" x14ac:dyDescent="0.2">
      <c r="A200" s="59"/>
      <c r="B200" s="29"/>
      <c r="C200" s="30"/>
      <c r="D200" s="26"/>
      <c r="E200" s="26"/>
      <c r="G200" s="26"/>
      <c r="H200" s="28"/>
      <c r="I200" s="28"/>
      <c r="J200" s="27"/>
      <c r="K200" s="28"/>
    </row>
    <row r="201" spans="1:13" ht="15" x14ac:dyDescent="0.2">
      <c r="A201" s="296" t="s">
        <v>86</v>
      </c>
      <c r="B201" s="297"/>
      <c r="C201" s="297"/>
      <c r="D201" s="297"/>
      <c r="E201" s="297"/>
      <c r="F201" s="297"/>
      <c r="G201" s="297"/>
      <c r="H201" s="297"/>
      <c r="I201" s="298"/>
      <c r="J201" s="78">
        <v>0</v>
      </c>
      <c r="K201" s="203" t="s">
        <v>116</v>
      </c>
      <c r="L201" s="214"/>
      <c r="M201" s="215"/>
    </row>
    <row r="202" spans="1:13" ht="15" x14ac:dyDescent="0.2">
      <c r="A202" s="299" t="s">
        <v>87</v>
      </c>
      <c r="B202" s="300"/>
      <c r="C202" s="300"/>
      <c r="D202" s="300"/>
      <c r="E202" s="300"/>
      <c r="F202" s="300"/>
      <c r="G202" s="300"/>
      <c r="H202" s="300"/>
      <c r="I202" s="301"/>
      <c r="J202" s="83">
        <f>J199</f>
        <v>2</v>
      </c>
      <c r="K202" s="209" t="s">
        <v>116</v>
      </c>
      <c r="L202" s="168"/>
      <c r="M202" s="215"/>
    </row>
    <row r="203" spans="1:13" ht="15" x14ac:dyDescent="0.2">
      <c r="A203" s="302" t="s">
        <v>88</v>
      </c>
      <c r="B203" s="303"/>
      <c r="C203" s="303"/>
      <c r="D203" s="303"/>
      <c r="E203" s="303"/>
      <c r="F203" s="303"/>
      <c r="G203" s="303"/>
      <c r="H203" s="303"/>
      <c r="I203" s="304"/>
      <c r="J203" s="74">
        <f>J201+J202</f>
        <v>2</v>
      </c>
      <c r="K203" s="203" t="s">
        <v>116</v>
      </c>
      <c r="L203" s="168"/>
      <c r="M203" s="215"/>
    </row>
    <row r="205" spans="1:13" ht="15" x14ac:dyDescent="0.25">
      <c r="A205" s="308" t="s">
        <v>320</v>
      </c>
      <c r="B205" s="308"/>
      <c r="C205" s="308"/>
      <c r="D205" s="308"/>
      <c r="E205" s="308"/>
      <c r="F205" s="308"/>
      <c r="G205" s="308"/>
      <c r="H205" s="308"/>
      <c r="I205" s="308"/>
      <c r="J205" s="308"/>
      <c r="K205" s="308"/>
      <c r="L205" s="308"/>
      <c r="M205" s="308"/>
    </row>
    <row r="206" spans="1:13" ht="15" x14ac:dyDescent="0.2">
      <c r="A206" s="93"/>
      <c r="B206" s="93"/>
      <c r="C206" s="93"/>
      <c r="D206" s="93"/>
      <c r="E206" s="165"/>
      <c r="F206" s="165"/>
      <c r="G206" s="165"/>
      <c r="H206" s="165"/>
      <c r="I206" s="165"/>
      <c r="J206" s="166"/>
      <c r="K206" s="167"/>
      <c r="L206" s="168"/>
      <c r="M206" s="59"/>
    </row>
    <row r="207" spans="1:13" ht="15" x14ac:dyDescent="0.2">
      <c r="A207" s="154"/>
      <c r="B207" s="291" t="s">
        <v>276</v>
      </c>
      <c r="C207" s="292"/>
      <c r="D207" s="154"/>
      <c r="E207" s="165"/>
      <c r="F207" s="165"/>
      <c r="G207" s="165"/>
      <c r="H207" s="165"/>
      <c r="I207" s="165"/>
      <c r="J207" s="166"/>
      <c r="K207" s="167"/>
      <c r="L207" s="168"/>
      <c r="M207" s="59"/>
    </row>
    <row r="208" spans="1:13" ht="15" x14ac:dyDescent="0.2">
      <c r="A208" s="153" t="s">
        <v>313</v>
      </c>
      <c r="B208" s="150">
        <v>4</v>
      </c>
      <c r="C208" s="203" t="s">
        <v>116</v>
      </c>
      <c r="D208" s="154"/>
      <c r="E208" s="165"/>
      <c r="F208" s="165"/>
      <c r="G208" s="165"/>
      <c r="H208" s="165"/>
      <c r="I208" s="165"/>
      <c r="J208" s="166"/>
      <c r="K208" s="167"/>
      <c r="L208" s="168"/>
      <c r="M208" s="59"/>
    </row>
    <row r="209" spans="1:14" ht="15" x14ac:dyDescent="0.2">
      <c r="A209" s="165"/>
      <c r="B209" s="165"/>
      <c r="C209" s="165"/>
      <c r="D209" s="165"/>
      <c r="E209" s="165"/>
      <c r="F209" s="165"/>
      <c r="G209" s="165"/>
      <c r="H209" s="165"/>
      <c r="I209" s="165"/>
      <c r="J209" s="166"/>
      <c r="K209" s="167"/>
      <c r="L209" s="168"/>
      <c r="M209" s="93"/>
    </row>
    <row r="210" spans="1:14" ht="15" x14ac:dyDescent="0.2">
      <c r="A210" s="293" t="s">
        <v>85</v>
      </c>
      <c r="B210" s="294"/>
      <c r="C210" s="294"/>
      <c r="D210" s="294"/>
      <c r="E210" s="294"/>
      <c r="F210" s="294"/>
      <c r="G210" s="294"/>
      <c r="H210" s="294"/>
      <c r="I210" s="295"/>
      <c r="J210" s="72">
        <v>4</v>
      </c>
      <c r="K210" s="210" t="s">
        <v>116</v>
      </c>
      <c r="L210" s="80"/>
      <c r="M210" s="93"/>
    </row>
    <row r="211" spans="1:14" ht="15" x14ac:dyDescent="0.2">
      <c r="A211" s="165"/>
      <c r="B211" s="165"/>
      <c r="C211" s="165"/>
      <c r="D211" s="165"/>
      <c r="E211" s="165"/>
      <c r="F211" s="165"/>
      <c r="G211" s="165"/>
      <c r="H211" s="165"/>
      <c r="I211" s="165"/>
      <c r="J211" s="166"/>
      <c r="K211" s="28"/>
      <c r="M211" s="93"/>
    </row>
    <row r="212" spans="1:14" ht="15" x14ac:dyDescent="0.2">
      <c r="A212" s="296" t="s">
        <v>86</v>
      </c>
      <c r="B212" s="297"/>
      <c r="C212" s="297"/>
      <c r="D212" s="297"/>
      <c r="E212" s="297"/>
      <c r="F212" s="297"/>
      <c r="G212" s="297"/>
      <c r="H212" s="297"/>
      <c r="I212" s="298"/>
      <c r="J212" s="78">
        <v>0</v>
      </c>
      <c r="K212" s="203" t="s">
        <v>116</v>
      </c>
      <c r="L212" s="214"/>
      <c r="M212" s="93"/>
    </row>
    <row r="213" spans="1:14" ht="15" x14ac:dyDescent="0.2">
      <c r="A213" s="299" t="s">
        <v>87</v>
      </c>
      <c r="B213" s="300"/>
      <c r="C213" s="300"/>
      <c r="D213" s="300"/>
      <c r="E213" s="300"/>
      <c r="F213" s="300"/>
      <c r="G213" s="300"/>
      <c r="H213" s="300"/>
      <c r="I213" s="301"/>
      <c r="J213" s="83">
        <f>J210</f>
        <v>4</v>
      </c>
      <c r="K213" s="209" t="s">
        <v>116</v>
      </c>
      <c r="L213" s="168"/>
      <c r="M213" s="93"/>
    </row>
    <row r="214" spans="1:14" ht="15" x14ac:dyDescent="0.2">
      <c r="A214" s="302" t="s">
        <v>88</v>
      </c>
      <c r="B214" s="303"/>
      <c r="C214" s="303"/>
      <c r="D214" s="303"/>
      <c r="E214" s="303"/>
      <c r="F214" s="303"/>
      <c r="G214" s="303"/>
      <c r="H214" s="303"/>
      <c r="I214" s="304"/>
      <c r="J214" s="74">
        <f>J212+J213</f>
        <v>4</v>
      </c>
      <c r="K214" s="203" t="s">
        <v>116</v>
      </c>
      <c r="L214" s="168"/>
      <c r="M214" s="93"/>
    </row>
    <row r="216" spans="1:14" ht="15" customHeight="1" x14ac:dyDescent="0.25">
      <c r="A216" s="289" t="s">
        <v>250</v>
      </c>
      <c r="B216" s="290"/>
      <c r="C216" s="290"/>
      <c r="D216" s="290"/>
      <c r="E216" s="290"/>
      <c r="F216" s="290"/>
      <c r="G216" s="290"/>
      <c r="H216" s="290"/>
      <c r="I216" s="290"/>
      <c r="J216" s="290"/>
      <c r="K216" s="290"/>
      <c r="L216" s="290"/>
      <c r="M216" s="290"/>
    </row>
    <row r="217" spans="1:14" ht="15" x14ac:dyDescent="0.25">
      <c r="A217" s="305" t="s">
        <v>251</v>
      </c>
      <c r="B217" s="306"/>
      <c r="C217" s="306"/>
      <c r="D217" s="306"/>
      <c r="E217" s="306"/>
      <c r="F217" s="306"/>
      <c r="G217" s="306"/>
      <c r="H217" s="306"/>
      <c r="I217" s="306"/>
      <c r="J217" s="306"/>
      <c r="K217" s="306"/>
      <c r="L217" s="306"/>
      <c r="M217" s="307"/>
    </row>
    <row r="218" spans="1:14" ht="15" x14ac:dyDescent="0.25">
      <c r="A218" s="308" t="s">
        <v>322</v>
      </c>
      <c r="B218" s="30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4" ht="15" x14ac:dyDescent="0.2">
      <c r="A219" s="93"/>
      <c r="B219" s="93"/>
      <c r="C219" s="93"/>
      <c r="D219" s="93"/>
      <c r="E219" s="165"/>
      <c r="F219" s="165"/>
      <c r="G219" s="165"/>
      <c r="H219" s="165"/>
      <c r="I219" s="165"/>
      <c r="J219" s="166"/>
      <c r="K219" s="167"/>
      <c r="L219" s="168"/>
      <c r="M219" s="59"/>
    </row>
    <row r="220" spans="1:14" ht="15" x14ac:dyDescent="0.2">
      <c r="A220" s="154"/>
      <c r="B220" s="309" t="s">
        <v>93</v>
      </c>
      <c r="C220" s="310"/>
      <c r="D220" s="165"/>
      <c r="E220" s="165"/>
      <c r="F220" s="165"/>
      <c r="G220" s="165"/>
      <c r="H220" s="165"/>
      <c r="I220" s="165"/>
      <c r="J220" s="166"/>
      <c r="K220" s="167"/>
      <c r="L220" s="168"/>
      <c r="M220" s="59"/>
    </row>
    <row r="221" spans="1:14" ht="15" x14ac:dyDescent="0.2">
      <c r="A221" s="174" t="s">
        <v>234</v>
      </c>
      <c r="B221" s="197">
        <v>0</v>
      </c>
      <c r="C221" s="175" t="s">
        <v>7</v>
      </c>
      <c r="D221" s="165"/>
      <c r="E221" s="165"/>
      <c r="F221" s="165"/>
      <c r="G221" s="165"/>
      <c r="H221" s="165"/>
      <c r="I221" s="165"/>
      <c r="J221" s="166"/>
      <c r="K221" s="167"/>
      <c r="L221" s="168"/>
      <c r="M221" s="59"/>
    </row>
    <row r="222" spans="1:14" ht="15" x14ac:dyDescent="0.2">
      <c r="A222" s="153" t="s">
        <v>235</v>
      </c>
      <c r="B222" s="150">
        <v>0</v>
      </c>
      <c r="C222" s="151" t="s">
        <v>7</v>
      </c>
      <c r="D222" s="165"/>
      <c r="E222" s="165"/>
      <c r="F222" s="165"/>
      <c r="G222" s="165"/>
      <c r="H222" s="165"/>
      <c r="I222" s="165"/>
      <c r="J222" s="166"/>
      <c r="K222" s="167"/>
      <c r="L222" s="168"/>
      <c r="M222" s="59"/>
      <c r="N222" s="93"/>
    </row>
    <row r="223" spans="1:14" ht="15" x14ac:dyDescent="0.2">
      <c r="A223" s="153" t="s">
        <v>236</v>
      </c>
      <c r="B223" s="198">
        <v>0</v>
      </c>
      <c r="C223" s="151" t="s">
        <v>7</v>
      </c>
      <c r="D223" s="165"/>
      <c r="E223" s="165"/>
      <c r="F223" s="165"/>
      <c r="G223" s="165"/>
      <c r="H223" s="165"/>
      <c r="I223" s="165"/>
      <c r="J223" s="166"/>
      <c r="K223" s="167"/>
      <c r="L223" s="168"/>
      <c r="M223" s="59"/>
      <c r="N223" s="93"/>
    </row>
    <row r="224" spans="1:14" ht="15" x14ac:dyDescent="0.2">
      <c r="A224" s="153" t="s">
        <v>237</v>
      </c>
      <c r="B224" s="150">
        <v>0</v>
      </c>
      <c r="C224" s="151" t="s">
        <v>7</v>
      </c>
      <c r="D224" s="165"/>
      <c r="E224" s="165"/>
      <c r="F224" s="165"/>
      <c r="G224" s="165"/>
      <c r="H224" s="165"/>
      <c r="I224" s="165"/>
      <c r="J224" s="166"/>
      <c r="K224" s="167"/>
      <c r="L224" s="168"/>
      <c r="M224" s="59"/>
      <c r="N224" s="93"/>
    </row>
    <row r="225" spans="1:14" ht="15" x14ac:dyDescent="0.2">
      <c r="A225" s="153" t="s">
        <v>238</v>
      </c>
      <c r="B225" s="150">
        <v>0</v>
      </c>
      <c r="C225" s="151" t="s">
        <v>7</v>
      </c>
      <c r="D225" s="165"/>
      <c r="E225" s="165"/>
      <c r="F225" s="165"/>
      <c r="G225" s="165"/>
      <c r="H225" s="165"/>
      <c r="I225" s="165"/>
      <c r="J225" s="166"/>
      <c r="K225" s="167"/>
      <c r="L225" s="168"/>
      <c r="M225" s="59"/>
      <c r="N225" s="93"/>
    </row>
    <row r="226" spans="1:14" ht="15" x14ac:dyDescent="0.2">
      <c r="A226" s="153" t="s">
        <v>239</v>
      </c>
      <c r="B226" s="150">
        <v>0</v>
      </c>
      <c r="C226" s="151" t="s">
        <v>7</v>
      </c>
      <c r="D226" s="165"/>
      <c r="E226" s="165"/>
      <c r="F226" s="165"/>
      <c r="G226" s="165"/>
      <c r="H226" s="165"/>
      <c r="I226" s="165"/>
      <c r="J226" s="166"/>
      <c r="K226" s="167"/>
      <c r="L226" s="168"/>
      <c r="M226" s="59"/>
      <c r="N226" s="93"/>
    </row>
    <row r="227" spans="1:14" ht="15" x14ac:dyDescent="0.2">
      <c r="A227" s="153" t="s">
        <v>240</v>
      </c>
      <c r="B227" s="198">
        <v>4.17</v>
      </c>
      <c r="C227" s="151" t="s">
        <v>7</v>
      </c>
      <c r="D227" s="165"/>
      <c r="E227" s="165"/>
      <c r="F227" s="165"/>
      <c r="G227" s="165"/>
      <c r="H227" s="165"/>
      <c r="I227" s="165"/>
      <c r="J227" s="166"/>
      <c r="K227" s="167"/>
      <c r="L227" s="168"/>
      <c r="M227" s="59"/>
      <c r="N227" s="93"/>
    </row>
    <row r="228" spans="1:14" ht="15" x14ac:dyDescent="0.2">
      <c r="A228" s="153" t="s">
        <v>241</v>
      </c>
      <c r="B228" s="198">
        <v>4.17</v>
      </c>
      <c r="C228" s="151" t="s">
        <v>7</v>
      </c>
      <c r="D228" s="165"/>
      <c r="E228" s="165"/>
      <c r="F228" s="165"/>
      <c r="G228" s="165"/>
      <c r="H228" s="165"/>
      <c r="I228" s="165"/>
      <c r="J228" s="166"/>
      <c r="K228" s="167"/>
      <c r="L228" s="168"/>
      <c r="M228" s="59"/>
      <c r="N228" s="93"/>
    </row>
    <row r="229" spans="1:14" ht="15" x14ac:dyDescent="0.2">
      <c r="A229" s="153" t="s">
        <v>242</v>
      </c>
      <c r="B229" s="198">
        <v>0.2</v>
      </c>
      <c r="C229" s="151" t="s">
        <v>7</v>
      </c>
      <c r="D229" s="165"/>
      <c r="E229" s="165"/>
      <c r="F229" s="165"/>
      <c r="G229" s="165"/>
      <c r="H229" s="165"/>
      <c r="I229" s="165"/>
      <c r="J229" s="166"/>
      <c r="K229" s="167"/>
      <c r="L229" s="168"/>
      <c r="M229" s="59"/>
      <c r="N229" s="93"/>
    </row>
    <row r="230" spans="1:14" ht="15" x14ac:dyDescent="0.2">
      <c r="A230" s="153" t="s">
        <v>243</v>
      </c>
      <c r="B230" s="198">
        <v>5.04</v>
      </c>
      <c r="C230" s="151" t="s">
        <v>7</v>
      </c>
      <c r="D230" s="165"/>
      <c r="E230" s="165"/>
      <c r="F230" s="165"/>
      <c r="G230" s="165"/>
      <c r="H230" s="165"/>
      <c r="I230" s="165"/>
      <c r="J230" s="166"/>
      <c r="K230" s="167"/>
      <c r="L230" s="168"/>
      <c r="M230" s="59"/>
      <c r="N230" s="93"/>
    </row>
    <row r="231" spans="1:14" ht="15" x14ac:dyDescent="0.2">
      <c r="A231" s="153" t="s">
        <v>255</v>
      </c>
      <c r="B231" s="198">
        <v>10.050000000000001</v>
      </c>
      <c r="C231" s="151" t="s">
        <v>7</v>
      </c>
      <c r="D231" s="165"/>
      <c r="E231" s="165"/>
      <c r="F231" s="165"/>
      <c r="G231" s="165"/>
      <c r="H231" s="165"/>
      <c r="I231" s="165"/>
      <c r="J231" s="166"/>
      <c r="K231" s="167"/>
      <c r="L231" s="168"/>
      <c r="M231" s="59"/>
      <c r="N231" s="93"/>
    </row>
    <row r="232" spans="1:14" ht="15" x14ac:dyDescent="0.2">
      <c r="A232" s="153" t="s">
        <v>244</v>
      </c>
      <c r="B232" s="150">
        <v>0</v>
      </c>
      <c r="C232" s="151" t="s">
        <v>7</v>
      </c>
      <c r="D232" s="165"/>
      <c r="E232" s="165"/>
      <c r="F232" s="165"/>
      <c r="G232" s="165"/>
      <c r="H232" s="165"/>
      <c r="I232" s="165"/>
      <c r="J232" s="166"/>
      <c r="K232" s="167"/>
      <c r="L232" s="168"/>
      <c r="M232" s="59"/>
      <c r="N232" s="93"/>
    </row>
    <row r="233" spans="1:14" ht="15" x14ac:dyDescent="0.2">
      <c r="A233" s="153" t="s">
        <v>245</v>
      </c>
      <c r="B233" s="150">
        <v>0</v>
      </c>
      <c r="C233" s="151" t="s">
        <v>7</v>
      </c>
      <c r="D233" s="165"/>
      <c r="E233" s="165"/>
      <c r="F233" s="165"/>
      <c r="G233" s="165"/>
      <c r="H233" s="165"/>
      <c r="I233" s="165"/>
      <c r="J233" s="166"/>
      <c r="K233" s="167"/>
      <c r="L233" s="168"/>
      <c r="M233" s="59"/>
      <c r="N233" s="93"/>
    </row>
    <row r="234" spans="1:14" ht="15" x14ac:dyDescent="0.2">
      <c r="A234" s="153" t="s">
        <v>256</v>
      </c>
      <c r="B234" s="150">
        <v>0</v>
      </c>
      <c r="C234" s="151" t="s">
        <v>7</v>
      </c>
      <c r="D234" s="165"/>
      <c r="E234" s="165"/>
      <c r="F234" s="165"/>
      <c r="G234" s="165"/>
      <c r="H234" s="165"/>
      <c r="I234" s="165"/>
      <c r="J234" s="166"/>
      <c r="K234" s="167"/>
      <c r="L234" s="168"/>
      <c r="M234" s="59"/>
      <c r="N234" s="93"/>
    </row>
    <row r="235" spans="1:14" ht="15" x14ac:dyDescent="0.2">
      <c r="A235" s="153" t="s">
        <v>246</v>
      </c>
      <c r="B235" s="150">
        <v>0</v>
      </c>
      <c r="C235" s="151" t="s">
        <v>7</v>
      </c>
      <c r="D235" s="165"/>
      <c r="E235" s="165"/>
      <c r="F235" s="165"/>
      <c r="G235" s="165"/>
      <c r="H235" s="165"/>
      <c r="I235" s="165"/>
      <c r="J235" s="166"/>
      <c r="K235" s="167"/>
      <c r="L235" s="168"/>
      <c r="M235" s="59"/>
      <c r="N235" s="93"/>
    </row>
    <row r="236" spans="1:14" ht="15" x14ac:dyDescent="0.2">
      <c r="A236" s="153" t="s">
        <v>247</v>
      </c>
      <c r="B236" s="198">
        <v>0</v>
      </c>
      <c r="C236" s="151" t="s">
        <v>7</v>
      </c>
      <c r="D236" s="165"/>
      <c r="E236" s="165"/>
      <c r="F236" s="165"/>
      <c r="G236" s="165"/>
      <c r="H236" s="165"/>
      <c r="I236" s="165"/>
      <c r="J236" s="166"/>
      <c r="K236" s="167"/>
      <c r="L236" s="168"/>
      <c r="M236" s="59"/>
      <c r="N236" s="93"/>
    </row>
    <row r="237" spans="1:14" ht="15" x14ac:dyDescent="0.2">
      <c r="A237" s="153" t="s">
        <v>257</v>
      </c>
      <c r="B237" s="150">
        <v>10.39</v>
      </c>
      <c r="C237" s="151" t="s">
        <v>7</v>
      </c>
      <c r="D237" s="165"/>
      <c r="E237" s="165"/>
      <c r="F237" s="165"/>
      <c r="G237" s="165"/>
      <c r="H237" s="165"/>
      <c r="I237" s="165"/>
      <c r="J237" s="166"/>
      <c r="K237" s="167"/>
      <c r="L237" s="168"/>
      <c r="M237" s="59"/>
      <c r="N237" s="93"/>
    </row>
    <row r="238" spans="1:14" ht="15" x14ac:dyDescent="0.2">
      <c r="A238" s="153" t="s">
        <v>248</v>
      </c>
      <c r="B238" s="150">
        <v>0</v>
      </c>
      <c r="C238" s="151" t="s">
        <v>7</v>
      </c>
      <c r="D238" s="165"/>
      <c r="E238" s="165"/>
      <c r="F238" s="165"/>
      <c r="G238" s="165"/>
      <c r="H238" s="165"/>
      <c r="I238" s="165"/>
      <c r="J238" s="166"/>
      <c r="K238" s="167"/>
      <c r="L238" s="168"/>
      <c r="M238" s="59"/>
      <c r="N238" s="93"/>
    </row>
    <row r="239" spans="1:14" ht="15" x14ac:dyDescent="0.2">
      <c r="A239" s="228"/>
      <c r="B239" s="230"/>
      <c r="C239" s="229"/>
      <c r="D239" s="165"/>
      <c r="E239" s="165"/>
      <c r="F239" s="165"/>
      <c r="G239" s="165"/>
      <c r="H239" s="165"/>
      <c r="I239" s="165"/>
      <c r="J239" s="166"/>
      <c r="K239" s="167"/>
      <c r="L239" s="168"/>
      <c r="M239" s="59"/>
      <c r="N239" s="93"/>
    </row>
    <row r="240" spans="1:14" ht="15" x14ac:dyDescent="0.2">
      <c r="A240" s="165"/>
      <c r="B240" s="165"/>
      <c r="C240" s="165"/>
      <c r="D240" s="165"/>
      <c r="E240" s="165"/>
      <c r="F240" s="165"/>
      <c r="G240" s="165"/>
      <c r="H240" s="165"/>
      <c r="I240" s="165"/>
      <c r="J240" s="166"/>
      <c r="K240" s="167"/>
      <c r="L240" s="168"/>
      <c r="M240" s="59"/>
    </row>
    <row r="241" spans="1:13" ht="15" x14ac:dyDescent="0.2">
      <c r="A241" s="218" t="s">
        <v>85</v>
      </c>
      <c r="B241" s="219"/>
      <c r="C241" s="219"/>
      <c r="D241" s="219"/>
      <c r="E241" s="219"/>
      <c r="F241" s="219"/>
      <c r="G241" s="219"/>
      <c r="H241" s="219"/>
      <c r="I241" s="220"/>
      <c r="J241" s="72">
        <v>34.020000000000003</v>
      </c>
      <c r="K241" s="210" t="s">
        <v>116</v>
      </c>
      <c r="L241" s="80"/>
      <c r="M241" s="59"/>
    </row>
    <row r="242" spans="1:13" ht="15" x14ac:dyDescent="0.2">
      <c r="A242" s="165"/>
      <c r="B242" s="165"/>
      <c r="C242" s="165"/>
      <c r="D242" s="165"/>
      <c r="E242" s="165"/>
      <c r="F242" s="165"/>
      <c r="G242" s="165"/>
      <c r="H242" s="165"/>
      <c r="I242" s="165"/>
      <c r="J242" s="166"/>
      <c r="K242" s="167"/>
      <c r="L242" s="168"/>
      <c r="M242" s="59"/>
    </row>
    <row r="243" spans="1:13" ht="15" x14ac:dyDescent="0.2">
      <c r="A243" s="217" t="s">
        <v>86</v>
      </c>
      <c r="B243" s="216"/>
      <c r="C243" s="216"/>
      <c r="D243" s="216"/>
      <c r="E243" s="216"/>
      <c r="F243" s="216"/>
      <c r="G243" s="216"/>
      <c r="H243" s="216"/>
      <c r="I243" s="221"/>
      <c r="J243" s="78">
        <v>204.23</v>
      </c>
      <c r="K243" s="203" t="s">
        <v>116</v>
      </c>
      <c r="L243" s="168"/>
      <c r="M243" s="59"/>
    </row>
    <row r="244" spans="1:13" ht="15" x14ac:dyDescent="0.2">
      <c r="A244" s="222" t="s">
        <v>87</v>
      </c>
      <c r="B244" s="223"/>
      <c r="C244" s="223"/>
      <c r="D244" s="223"/>
      <c r="E244" s="223"/>
      <c r="F244" s="223"/>
      <c r="G244" s="223"/>
      <c r="H244" s="223"/>
      <c r="I244" s="224"/>
      <c r="J244" s="83">
        <f>J241</f>
        <v>34.020000000000003</v>
      </c>
      <c r="K244" s="210" t="s">
        <v>116</v>
      </c>
      <c r="L244" s="168"/>
      <c r="M244" s="59"/>
    </row>
    <row r="245" spans="1:13" ht="15" x14ac:dyDescent="0.2">
      <c r="A245" s="225" t="s">
        <v>88</v>
      </c>
      <c r="B245" s="226"/>
      <c r="C245" s="226"/>
      <c r="D245" s="226"/>
      <c r="E245" s="226"/>
      <c r="F245" s="226"/>
      <c r="G245" s="226"/>
      <c r="H245" s="226"/>
      <c r="I245" s="227"/>
      <c r="J245" s="74">
        <f>J243+J244</f>
        <v>238.25</v>
      </c>
      <c r="K245" s="203" t="s">
        <v>116</v>
      </c>
      <c r="L245" s="168"/>
      <c r="M245" s="59"/>
    </row>
    <row r="246" spans="1:13" ht="15" x14ac:dyDescent="0.2">
      <c r="A246" s="165"/>
      <c r="B246" s="165"/>
      <c r="C246" s="165"/>
      <c r="D246" s="165"/>
      <c r="E246" s="165"/>
      <c r="F246" s="165"/>
      <c r="G246" s="165"/>
      <c r="H246" s="165"/>
      <c r="I246" s="165"/>
      <c r="J246" s="166"/>
      <c r="K246" s="167"/>
      <c r="L246" s="168"/>
      <c r="M246" s="59"/>
    </row>
    <row r="247" spans="1:13" ht="15" x14ac:dyDescent="0.25">
      <c r="A247" s="308" t="s">
        <v>258</v>
      </c>
      <c r="B247" s="308"/>
      <c r="C247" s="308"/>
      <c r="D247" s="308"/>
      <c r="E247" s="308"/>
      <c r="F247" s="308"/>
      <c r="G247" s="308"/>
      <c r="H247" s="308"/>
      <c r="I247" s="308"/>
      <c r="J247" s="308"/>
      <c r="K247" s="308"/>
      <c r="L247" s="308"/>
      <c r="M247" s="308"/>
    </row>
    <row r="249" spans="1:13" x14ac:dyDescent="0.2">
      <c r="A249" s="154"/>
      <c r="B249" s="309" t="s">
        <v>327</v>
      </c>
      <c r="C249" s="310"/>
    </row>
    <row r="250" spans="1:13" x14ac:dyDescent="0.2">
      <c r="A250" s="174" t="s">
        <v>323</v>
      </c>
      <c r="B250" s="197">
        <v>101.53</v>
      </c>
      <c r="C250" s="175" t="s">
        <v>171</v>
      </c>
    </row>
    <row r="252" spans="1:13" ht="15" x14ac:dyDescent="0.2">
      <c r="A252" s="218" t="s">
        <v>85</v>
      </c>
      <c r="B252" s="219"/>
      <c r="C252" s="219"/>
      <c r="D252" s="219"/>
      <c r="E252" s="219"/>
      <c r="F252" s="219"/>
      <c r="G252" s="219"/>
      <c r="H252" s="219"/>
      <c r="I252" s="220"/>
      <c r="J252" s="72">
        <v>101.53</v>
      </c>
      <c r="K252" s="212" t="s">
        <v>171</v>
      </c>
    </row>
    <row r="253" spans="1:13" ht="15" x14ac:dyDescent="0.2">
      <c r="A253" s="165"/>
      <c r="B253" s="165"/>
      <c r="C253" s="165"/>
      <c r="D253" s="165"/>
      <c r="E253" s="165"/>
      <c r="F253" s="165"/>
      <c r="G253" s="165"/>
      <c r="H253" s="165"/>
      <c r="I253" s="165"/>
      <c r="J253" s="166"/>
      <c r="K253" s="167"/>
    </row>
    <row r="254" spans="1:13" ht="15" x14ac:dyDescent="0.2">
      <c r="A254" s="217" t="s">
        <v>86</v>
      </c>
      <c r="B254" s="216"/>
      <c r="C254" s="216"/>
      <c r="D254" s="216"/>
      <c r="E254" s="216"/>
      <c r="F254" s="216"/>
      <c r="G254" s="216"/>
      <c r="H254" s="216"/>
      <c r="I254" s="221"/>
      <c r="J254" s="78">
        <v>139.34</v>
      </c>
      <c r="K254" s="151" t="s">
        <v>171</v>
      </c>
    </row>
    <row r="255" spans="1:13" ht="15" x14ac:dyDescent="0.2">
      <c r="A255" s="222" t="s">
        <v>87</v>
      </c>
      <c r="B255" s="223"/>
      <c r="C255" s="223"/>
      <c r="D255" s="223"/>
      <c r="E255" s="223"/>
      <c r="F255" s="223"/>
      <c r="G255" s="223"/>
      <c r="H255" s="223"/>
      <c r="I255" s="224"/>
      <c r="J255" s="83">
        <f>J252</f>
        <v>101.53</v>
      </c>
      <c r="K255" s="211" t="s">
        <v>171</v>
      </c>
    </row>
    <row r="256" spans="1:13" ht="15" x14ac:dyDescent="0.2">
      <c r="A256" s="225" t="s">
        <v>88</v>
      </c>
      <c r="B256" s="226"/>
      <c r="C256" s="226"/>
      <c r="D256" s="226"/>
      <c r="E256" s="226"/>
      <c r="F256" s="226"/>
      <c r="G256" s="226"/>
      <c r="H256" s="226"/>
      <c r="I256" s="227"/>
      <c r="J256" s="74">
        <f>J254+J255</f>
        <v>240.87</v>
      </c>
      <c r="K256" s="151" t="s">
        <v>171</v>
      </c>
    </row>
    <row r="258" spans="1:13" ht="15" x14ac:dyDescent="0.25">
      <c r="A258" s="305" t="s">
        <v>252</v>
      </c>
      <c r="B258" s="306"/>
      <c r="C258" s="306"/>
      <c r="D258" s="306"/>
      <c r="E258" s="306"/>
      <c r="F258" s="306"/>
      <c r="G258" s="306"/>
      <c r="H258" s="306"/>
      <c r="I258" s="306"/>
      <c r="J258" s="306"/>
      <c r="K258" s="306"/>
      <c r="L258" s="306"/>
      <c r="M258" s="307"/>
    </row>
    <row r="259" spans="1:13" ht="15" x14ac:dyDescent="0.25">
      <c r="A259" s="308" t="s">
        <v>253</v>
      </c>
      <c r="B259" s="308"/>
      <c r="C259" s="308"/>
      <c r="D259" s="308"/>
      <c r="E259" s="308"/>
      <c r="F259" s="308"/>
      <c r="G259" s="308"/>
      <c r="H259" s="308"/>
      <c r="I259" s="308"/>
      <c r="J259" s="308"/>
      <c r="K259" s="308"/>
      <c r="L259" s="308"/>
      <c r="M259" s="308"/>
    </row>
    <row r="261" spans="1:13" x14ac:dyDescent="0.2">
      <c r="A261" s="154"/>
      <c r="B261" s="309" t="s">
        <v>93</v>
      </c>
      <c r="C261" s="310"/>
    </row>
    <row r="262" spans="1:13" x14ac:dyDescent="0.2">
      <c r="A262" s="174" t="s">
        <v>324</v>
      </c>
      <c r="B262" s="197">
        <v>6.53</v>
      </c>
      <c r="C262" s="175" t="s">
        <v>7</v>
      </c>
    </row>
    <row r="264" spans="1:13" ht="15" x14ac:dyDescent="0.2">
      <c r="A264" s="218" t="s">
        <v>85</v>
      </c>
      <c r="B264" s="219"/>
      <c r="C264" s="219"/>
      <c r="D264" s="219"/>
      <c r="E264" s="219"/>
      <c r="F264" s="219"/>
      <c r="G264" s="219"/>
      <c r="H264" s="219"/>
      <c r="I264" s="220"/>
      <c r="J264" s="72">
        <v>6.53</v>
      </c>
      <c r="K264" s="212" t="s">
        <v>7</v>
      </c>
    </row>
    <row r="265" spans="1:13" ht="15" x14ac:dyDescent="0.2">
      <c r="A265" s="165"/>
      <c r="B265" s="165"/>
      <c r="C265" s="165"/>
      <c r="D265" s="165"/>
      <c r="E265" s="165"/>
      <c r="F265" s="165"/>
      <c r="G265" s="165"/>
      <c r="H265" s="165"/>
      <c r="I265" s="165"/>
      <c r="J265" s="166"/>
      <c r="K265" s="167"/>
    </row>
    <row r="266" spans="1:13" ht="15" x14ac:dyDescent="0.2">
      <c r="A266" s="217" t="s">
        <v>86</v>
      </c>
      <c r="B266" s="216"/>
      <c r="C266" s="216"/>
      <c r="D266" s="216"/>
      <c r="E266" s="216"/>
      <c r="F266" s="216"/>
      <c r="G266" s="216"/>
      <c r="H266" s="216"/>
      <c r="I266" s="221"/>
      <c r="J266" s="78">
        <v>58.77</v>
      </c>
      <c r="K266" s="151" t="s">
        <v>7</v>
      </c>
    </row>
    <row r="267" spans="1:13" ht="15" x14ac:dyDescent="0.2">
      <c r="A267" s="222" t="s">
        <v>87</v>
      </c>
      <c r="B267" s="223"/>
      <c r="C267" s="223"/>
      <c r="D267" s="223"/>
      <c r="E267" s="223"/>
      <c r="F267" s="223"/>
      <c r="G267" s="223"/>
      <c r="H267" s="223"/>
      <c r="I267" s="224"/>
      <c r="J267" s="83">
        <f>J264</f>
        <v>6.53</v>
      </c>
      <c r="K267" s="211" t="s">
        <v>7</v>
      </c>
    </row>
    <row r="268" spans="1:13" ht="15" x14ac:dyDescent="0.2">
      <c r="A268" s="225" t="s">
        <v>88</v>
      </c>
      <c r="B268" s="226"/>
      <c r="C268" s="226"/>
      <c r="D268" s="226"/>
      <c r="E268" s="226"/>
      <c r="F268" s="226"/>
      <c r="G268" s="226"/>
      <c r="H268" s="226"/>
      <c r="I268" s="227"/>
      <c r="J268" s="74">
        <f>J266+J267</f>
        <v>65.3</v>
      </c>
      <c r="K268" s="151" t="s">
        <v>7</v>
      </c>
    </row>
    <row r="270" spans="1:13" ht="15" x14ac:dyDescent="0.25">
      <c r="A270" s="289" t="s">
        <v>254</v>
      </c>
      <c r="B270" s="290"/>
      <c r="C270" s="290"/>
      <c r="D270" s="290"/>
      <c r="E270" s="290"/>
      <c r="F270" s="290"/>
      <c r="G270" s="290"/>
      <c r="H270" s="290"/>
      <c r="I270" s="290"/>
      <c r="J270" s="290"/>
      <c r="K270" s="290"/>
      <c r="L270" s="290"/>
      <c r="M270" s="290"/>
    </row>
    <row r="271" spans="1:13" ht="15" x14ac:dyDescent="0.25">
      <c r="A271" s="311" t="s">
        <v>326</v>
      </c>
      <c r="B271" s="312"/>
      <c r="C271" s="312"/>
      <c r="D271" s="312"/>
      <c r="E271" s="312"/>
      <c r="F271" s="312"/>
      <c r="G271" s="312"/>
      <c r="H271" s="312"/>
      <c r="I271" s="312"/>
      <c r="J271" s="312"/>
      <c r="K271" s="312"/>
      <c r="L271" s="312"/>
      <c r="M271" s="313"/>
    </row>
    <row r="272" spans="1:13" x14ac:dyDescent="0.2">
      <c r="A272" s="154"/>
      <c r="B272" s="154"/>
      <c r="C272" s="154"/>
      <c r="D272" s="154"/>
      <c r="E272" s="154"/>
      <c r="F272" s="154"/>
      <c r="G272" s="154"/>
      <c r="H272" s="154"/>
      <c r="I272" s="154"/>
      <c r="J272" s="154"/>
      <c r="K272" s="154"/>
      <c r="L272" s="154"/>
      <c r="M272" s="154"/>
    </row>
    <row r="273" spans="1:13" x14ac:dyDescent="0.2">
      <c r="A273" s="154"/>
      <c r="B273" s="291" t="s">
        <v>327</v>
      </c>
      <c r="C273" s="292"/>
      <c r="D273" s="154"/>
      <c r="E273" s="154"/>
      <c r="F273" s="154"/>
      <c r="G273" s="154"/>
      <c r="H273" s="154"/>
      <c r="I273" s="154"/>
      <c r="J273" s="154"/>
      <c r="K273" s="154"/>
      <c r="L273" s="154"/>
      <c r="M273" s="154"/>
    </row>
    <row r="274" spans="1:13" x14ac:dyDescent="0.2">
      <c r="A274" s="153" t="s">
        <v>328</v>
      </c>
      <c r="B274" s="150">
        <v>3.7</v>
      </c>
      <c r="C274" s="203" t="s">
        <v>171</v>
      </c>
      <c r="D274" s="154"/>
      <c r="E274" s="154"/>
      <c r="F274" s="154"/>
      <c r="G274" s="154"/>
      <c r="H274" s="154"/>
      <c r="I274" s="154"/>
      <c r="J274" s="154"/>
      <c r="K274" s="154"/>
      <c r="L274" s="154"/>
      <c r="M274" s="154"/>
    </row>
    <row r="275" spans="1:13" x14ac:dyDescent="0.2">
      <c r="A275" s="154"/>
      <c r="B275" s="154"/>
      <c r="C275" s="154"/>
      <c r="D275" s="154"/>
      <c r="E275" s="154"/>
      <c r="F275" s="154"/>
      <c r="G275" s="154"/>
      <c r="H275" s="154"/>
      <c r="I275" s="154"/>
      <c r="J275" s="154"/>
      <c r="K275" s="154"/>
      <c r="L275" s="154"/>
      <c r="M275" s="154"/>
    </row>
    <row r="276" spans="1:13" ht="15" x14ac:dyDescent="0.2">
      <c r="A276" s="293" t="s">
        <v>85</v>
      </c>
      <c r="B276" s="294"/>
      <c r="C276" s="294"/>
      <c r="D276" s="294"/>
      <c r="E276" s="294"/>
      <c r="F276" s="294"/>
      <c r="G276" s="294"/>
      <c r="H276" s="294"/>
      <c r="I276" s="295"/>
      <c r="J276" s="72">
        <v>3.7</v>
      </c>
      <c r="K276" s="210" t="s">
        <v>171</v>
      </c>
      <c r="L276" s="80"/>
      <c r="M276" s="81"/>
    </row>
    <row r="277" spans="1:13" ht="15" x14ac:dyDescent="0.2">
      <c r="A277" s="59"/>
      <c r="B277" s="29"/>
      <c r="C277" s="30"/>
      <c r="D277" s="26"/>
      <c r="E277" s="26"/>
      <c r="G277" s="26"/>
      <c r="H277" s="28"/>
      <c r="I277" s="28"/>
      <c r="J277" s="27"/>
      <c r="K277" s="28"/>
    </row>
    <row r="278" spans="1:13" ht="15" x14ac:dyDescent="0.2">
      <c r="A278" s="296" t="s">
        <v>86</v>
      </c>
      <c r="B278" s="297"/>
      <c r="C278" s="297"/>
      <c r="D278" s="297"/>
      <c r="E278" s="297"/>
      <c r="F278" s="297"/>
      <c r="G278" s="297"/>
      <c r="H278" s="297"/>
      <c r="I278" s="298"/>
      <c r="J278" s="78">
        <v>0</v>
      </c>
      <c r="K278" s="203" t="s">
        <v>171</v>
      </c>
      <c r="L278" s="214"/>
      <c r="M278" s="215"/>
    </row>
    <row r="279" spans="1:13" ht="15" x14ac:dyDescent="0.2">
      <c r="A279" s="299" t="s">
        <v>87</v>
      </c>
      <c r="B279" s="300"/>
      <c r="C279" s="300"/>
      <c r="D279" s="300"/>
      <c r="E279" s="300"/>
      <c r="F279" s="300"/>
      <c r="G279" s="300"/>
      <c r="H279" s="300"/>
      <c r="I279" s="301"/>
      <c r="J279" s="83">
        <f>J276</f>
        <v>3.7</v>
      </c>
      <c r="K279" s="209" t="s">
        <v>171</v>
      </c>
      <c r="L279" s="168"/>
      <c r="M279" s="215"/>
    </row>
    <row r="280" spans="1:13" ht="15" x14ac:dyDescent="0.2">
      <c r="A280" s="302" t="s">
        <v>88</v>
      </c>
      <c r="B280" s="303"/>
      <c r="C280" s="303"/>
      <c r="D280" s="303"/>
      <c r="E280" s="303"/>
      <c r="F280" s="303"/>
      <c r="G280" s="303"/>
      <c r="H280" s="303"/>
      <c r="I280" s="304"/>
      <c r="J280" s="74">
        <f>J278+J279</f>
        <v>3.7</v>
      </c>
      <c r="K280" s="203" t="s">
        <v>171</v>
      </c>
      <c r="L280" s="168"/>
      <c r="M280" s="215"/>
    </row>
    <row r="282" spans="1:13" ht="15" x14ac:dyDescent="0.25">
      <c r="A282" s="289" t="s">
        <v>249</v>
      </c>
      <c r="B282" s="290"/>
      <c r="C282" s="290"/>
      <c r="D282" s="290"/>
      <c r="E282" s="290"/>
      <c r="F282" s="290"/>
      <c r="G282" s="290"/>
      <c r="H282" s="290"/>
      <c r="I282" s="290"/>
      <c r="J282" s="290"/>
      <c r="K282" s="290"/>
      <c r="L282" s="290"/>
      <c r="M282" s="290"/>
    </row>
    <row r="283" spans="1:13" ht="15" x14ac:dyDescent="0.25">
      <c r="A283" s="305" t="s">
        <v>259</v>
      </c>
      <c r="B283" s="306"/>
      <c r="C283" s="306"/>
      <c r="D283" s="306"/>
      <c r="E283" s="306"/>
      <c r="F283" s="306"/>
      <c r="G283" s="306"/>
      <c r="H283" s="306"/>
      <c r="I283" s="306"/>
      <c r="J283" s="306"/>
      <c r="K283" s="306"/>
      <c r="L283" s="306"/>
      <c r="M283" s="307"/>
    </row>
    <row r="284" spans="1:13" ht="15" x14ac:dyDescent="0.25">
      <c r="A284" s="308" t="s">
        <v>260</v>
      </c>
      <c r="B284" s="308"/>
      <c r="C284" s="308"/>
      <c r="D284" s="308"/>
      <c r="E284" s="308"/>
      <c r="F284" s="308"/>
      <c r="G284" s="308"/>
      <c r="H284" s="308"/>
      <c r="I284" s="308"/>
      <c r="J284" s="308"/>
      <c r="K284" s="308"/>
      <c r="L284" s="308"/>
      <c r="M284" s="308"/>
    </row>
    <row r="286" spans="1:13" x14ac:dyDescent="0.2">
      <c r="A286" s="154"/>
      <c r="B286" s="309" t="s">
        <v>93</v>
      </c>
      <c r="C286" s="310"/>
    </row>
    <row r="287" spans="1:13" x14ac:dyDescent="0.2">
      <c r="A287" s="174" t="s">
        <v>329</v>
      </c>
      <c r="B287" s="197">
        <v>25.29</v>
      </c>
      <c r="C287" s="175" t="s">
        <v>7</v>
      </c>
    </row>
    <row r="289" spans="1:13" ht="15" x14ac:dyDescent="0.2">
      <c r="A289" s="218" t="s">
        <v>85</v>
      </c>
      <c r="B289" s="219"/>
      <c r="C289" s="219"/>
      <c r="D289" s="219"/>
      <c r="E289" s="219"/>
      <c r="F289" s="219"/>
      <c r="G289" s="219"/>
      <c r="H289" s="219"/>
      <c r="I289" s="220"/>
      <c r="J289" s="72">
        <v>25.29</v>
      </c>
      <c r="K289" s="212" t="s">
        <v>7</v>
      </c>
    </row>
    <row r="290" spans="1:13" ht="15" x14ac:dyDescent="0.2">
      <c r="A290" s="165"/>
      <c r="B290" s="165"/>
      <c r="C290" s="165"/>
      <c r="D290" s="165"/>
      <c r="E290" s="165"/>
      <c r="F290" s="165"/>
      <c r="G290" s="165"/>
      <c r="H290" s="165"/>
      <c r="I290" s="165"/>
      <c r="J290" s="166"/>
      <c r="K290" s="167"/>
    </row>
    <row r="291" spans="1:13" ht="15" x14ac:dyDescent="0.2">
      <c r="A291" s="217" t="s">
        <v>86</v>
      </c>
      <c r="B291" s="216"/>
      <c r="C291" s="216"/>
      <c r="D291" s="216"/>
      <c r="E291" s="216"/>
      <c r="F291" s="216"/>
      <c r="G291" s="216"/>
      <c r="H291" s="216"/>
      <c r="I291" s="221"/>
      <c r="J291" s="78">
        <v>101.15</v>
      </c>
      <c r="K291" s="151" t="s">
        <v>7</v>
      </c>
    </row>
    <row r="292" spans="1:13" ht="15" x14ac:dyDescent="0.2">
      <c r="A292" s="222" t="s">
        <v>87</v>
      </c>
      <c r="B292" s="223"/>
      <c r="C292" s="223"/>
      <c r="D292" s="223"/>
      <c r="E292" s="223"/>
      <c r="F292" s="223"/>
      <c r="G292" s="223"/>
      <c r="H292" s="223"/>
      <c r="I292" s="224"/>
      <c r="J292" s="83">
        <f>J289</f>
        <v>25.29</v>
      </c>
      <c r="K292" s="211" t="s">
        <v>7</v>
      </c>
    </row>
    <row r="293" spans="1:13" ht="15" x14ac:dyDescent="0.2">
      <c r="A293" s="225" t="s">
        <v>88</v>
      </c>
      <c r="B293" s="226"/>
      <c r="C293" s="226"/>
      <c r="D293" s="226"/>
      <c r="E293" s="226"/>
      <c r="F293" s="226"/>
      <c r="G293" s="226"/>
      <c r="H293" s="226"/>
      <c r="I293" s="227"/>
      <c r="J293" s="74">
        <f>J291+J292</f>
        <v>126.44</v>
      </c>
      <c r="K293" s="151" t="s">
        <v>7</v>
      </c>
    </row>
    <row r="295" spans="1:13" ht="15" x14ac:dyDescent="0.25">
      <c r="A295" s="289" t="s">
        <v>261</v>
      </c>
      <c r="B295" s="290"/>
      <c r="C295" s="290"/>
      <c r="D295" s="290"/>
      <c r="E295" s="290"/>
      <c r="F295" s="290"/>
      <c r="G295" s="290"/>
      <c r="H295" s="290"/>
      <c r="I295" s="290"/>
      <c r="J295" s="290"/>
      <c r="K295" s="290"/>
      <c r="L295" s="290"/>
      <c r="M295" s="290"/>
    </row>
    <row r="296" spans="1:13" ht="15" x14ac:dyDescent="0.25">
      <c r="A296" s="305" t="s">
        <v>262</v>
      </c>
      <c r="B296" s="306"/>
      <c r="C296" s="306"/>
      <c r="D296" s="306"/>
      <c r="E296" s="306"/>
      <c r="F296" s="306"/>
      <c r="G296" s="306"/>
      <c r="H296" s="306"/>
      <c r="I296" s="306"/>
      <c r="J296" s="306"/>
      <c r="K296" s="306"/>
      <c r="L296" s="306"/>
      <c r="M296" s="307"/>
    </row>
    <row r="297" spans="1:13" ht="15" x14ac:dyDescent="0.25">
      <c r="A297" s="308" t="s">
        <v>330</v>
      </c>
      <c r="B297" s="308"/>
      <c r="C297" s="308"/>
      <c r="D297" s="308"/>
      <c r="E297" s="308"/>
      <c r="F297" s="308"/>
      <c r="G297" s="308"/>
      <c r="H297" s="308"/>
      <c r="I297" s="308"/>
      <c r="J297" s="308"/>
      <c r="K297" s="308"/>
      <c r="L297" s="308"/>
      <c r="M297" s="308"/>
    </row>
    <row r="299" spans="1:13" x14ac:dyDescent="0.2">
      <c r="A299" s="154"/>
      <c r="B299" s="309" t="s">
        <v>93</v>
      </c>
      <c r="C299" s="310"/>
    </row>
    <row r="300" spans="1:13" x14ac:dyDescent="0.2">
      <c r="A300" s="174" t="s">
        <v>331</v>
      </c>
      <c r="B300" s="197">
        <v>1257.8599999999999</v>
      </c>
      <c r="C300" s="175" t="s">
        <v>7</v>
      </c>
    </row>
    <row r="302" spans="1:13" ht="15" x14ac:dyDescent="0.2">
      <c r="A302" s="218" t="s">
        <v>85</v>
      </c>
      <c r="B302" s="219"/>
      <c r="C302" s="219"/>
      <c r="D302" s="219"/>
      <c r="E302" s="219"/>
      <c r="F302" s="219"/>
      <c r="G302" s="219"/>
      <c r="H302" s="219"/>
      <c r="I302" s="220"/>
      <c r="J302" s="72">
        <f>B300</f>
        <v>1257.8599999999999</v>
      </c>
      <c r="K302" s="212" t="s">
        <v>7</v>
      </c>
    </row>
    <row r="303" spans="1:13" ht="15" x14ac:dyDescent="0.2">
      <c r="A303" s="165"/>
      <c r="B303" s="165"/>
      <c r="C303" s="165"/>
      <c r="D303" s="165"/>
      <c r="E303" s="165"/>
      <c r="F303" s="165"/>
      <c r="G303" s="165"/>
      <c r="H303" s="165"/>
      <c r="I303" s="165"/>
      <c r="J303" s="166"/>
      <c r="K303" s="167"/>
    </row>
    <row r="304" spans="1:13" ht="15" x14ac:dyDescent="0.2">
      <c r="A304" s="217" t="s">
        <v>86</v>
      </c>
      <c r="B304" s="216"/>
      <c r="C304" s="216"/>
      <c r="D304" s="216"/>
      <c r="E304" s="216"/>
      <c r="F304" s="216"/>
      <c r="G304" s="216"/>
      <c r="H304" s="216"/>
      <c r="I304" s="221"/>
      <c r="J304" s="78">
        <v>157.68</v>
      </c>
      <c r="K304" s="151" t="s">
        <v>7</v>
      </c>
    </row>
    <row r="305" spans="1:13" ht="15" x14ac:dyDescent="0.2">
      <c r="A305" s="222" t="s">
        <v>87</v>
      </c>
      <c r="B305" s="223"/>
      <c r="C305" s="223"/>
      <c r="D305" s="223"/>
      <c r="E305" s="223"/>
      <c r="F305" s="223"/>
      <c r="G305" s="223"/>
      <c r="H305" s="223"/>
      <c r="I305" s="224"/>
      <c r="J305" s="83">
        <f>J302</f>
        <v>1257.8599999999999</v>
      </c>
      <c r="K305" s="211" t="s">
        <v>7</v>
      </c>
    </row>
    <row r="306" spans="1:13" ht="15" x14ac:dyDescent="0.2">
      <c r="A306" s="225" t="s">
        <v>88</v>
      </c>
      <c r="B306" s="226"/>
      <c r="C306" s="226"/>
      <c r="D306" s="226"/>
      <c r="E306" s="226"/>
      <c r="F306" s="226"/>
      <c r="G306" s="226"/>
      <c r="H306" s="226"/>
      <c r="I306" s="227"/>
      <c r="J306" s="74">
        <f>J304+J305</f>
        <v>1415.54</v>
      </c>
      <c r="K306" s="151" t="s">
        <v>7</v>
      </c>
    </row>
    <row r="308" spans="1:13" ht="15" x14ac:dyDescent="0.25">
      <c r="A308" s="308" t="s">
        <v>263</v>
      </c>
      <c r="B308" s="308"/>
      <c r="C308" s="308"/>
      <c r="D308" s="308"/>
      <c r="E308" s="308"/>
      <c r="F308" s="308"/>
      <c r="G308" s="308"/>
      <c r="H308" s="308"/>
      <c r="I308" s="308"/>
      <c r="J308" s="308"/>
      <c r="K308" s="308"/>
      <c r="L308" s="308"/>
      <c r="M308" s="308"/>
    </row>
    <row r="310" spans="1:13" x14ac:dyDescent="0.2">
      <c r="A310" s="154"/>
      <c r="B310" s="309" t="s">
        <v>93</v>
      </c>
      <c r="C310" s="310"/>
    </row>
    <row r="311" spans="1:13" x14ac:dyDescent="0.2">
      <c r="A311" s="174" t="s">
        <v>332</v>
      </c>
      <c r="B311" s="197">
        <v>1257.8599999999999</v>
      </c>
      <c r="C311" s="175" t="s">
        <v>7</v>
      </c>
    </row>
    <row r="313" spans="1:13" ht="15" x14ac:dyDescent="0.2">
      <c r="A313" s="218" t="s">
        <v>85</v>
      </c>
      <c r="B313" s="219"/>
      <c r="C313" s="219"/>
      <c r="D313" s="219"/>
      <c r="E313" s="219"/>
      <c r="F313" s="219"/>
      <c r="G313" s="219"/>
      <c r="H313" s="219"/>
      <c r="I313" s="220"/>
      <c r="J313" s="72">
        <f>B311</f>
        <v>1257.8599999999999</v>
      </c>
      <c r="K313" s="212" t="s">
        <v>7</v>
      </c>
    </row>
    <row r="314" spans="1:13" ht="15" x14ac:dyDescent="0.2">
      <c r="A314" s="165"/>
      <c r="B314" s="165"/>
      <c r="C314" s="165"/>
      <c r="D314" s="165"/>
      <c r="E314" s="165"/>
      <c r="F314" s="165"/>
      <c r="G314" s="165"/>
      <c r="H314" s="165"/>
      <c r="I314" s="165"/>
      <c r="J314" s="166"/>
      <c r="K314" s="167"/>
    </row>
    <row r="315" spans="1:13" ht="15" x14ac:dyDescent="0.2">
      <c r="A315" s="217" t="s">
        <v>86</v>
      </c>
      <c r="B315" s="216"/>
      <c r="C315" s="216"/>
      <c r="D315" s="216"/>
      <c r="E315" s="216"/>
      <c r="F315" s="216"/>
      <c r="G315" s="216"/>
      <c r="H315" s="216"/>
      <c r="I315" s="221"/>
      <c r="J315" s="78">
        <v>157.68</v>
      </c>
      <c r="K315" s="151" t="s">
        <v>7</v>
      </c>
    </row>
    <row r="316" spans="1:13" ht="15" x14ac:dyDescent="0.2">
      <c r="A316" s="222" t="s">
        <v>87</v>
      </c>
      <c r="B316" s="223"/>
      <c r="C316" s="223"/>
      <c r="D316" s="223"/>
      <c r="E316" s="223"/>
      <c r="F316" s="223"/>
      <c r="G316" s="223"/>
      <c r="H316" s="223"/>
      <c r="I316" s="224"/>
      <c r="J316" s="83">
        <f>J313</f>
        <v>1257.8599999999999</v>
      </c>
      <c r="K316" s="211" t="s">
        <v>7</v>
      </c>
    </row>
    <row r="317" spans="1:13" ht="15" x14ac:dyDescent="0.2">
      <c r="A317" s="225" t="s">
        <v>88</v>
      </c>
      <c r="B317" s="226"/>
      <c r="C317" s="226"/>
      <c r="D317" s="226"/>
      <c r="E317" s="226"/>
      <c r="F317" s="226"/>
      <c r="G317" s="226"/>
      <c r="H317" s="226"/>
      <c r="I317" s="227"/>
      <c r="J317" s="74">
        <f>J315+J316</f>
        <v>1415.54</v>
      </c>
      <c r="K317" s="151" t="s">
        <v>7</v>
      </c>
    </row>
    <row r="319" spans="1:13" ht="15" x14ac:dyDescent="0.25">
      <c r="A319" s="308" t="s">
        <v>264</v>
      </c>
      <c r="B319" s="308"/>
      <c r="C319" s="308"/>
      <c r="D319" s="308"/>
      <c r="E319" s="308"/>
      <c r="F319" s="308"/>
      <c r="G319" s="308"/>
      <c r="H319" s="308"/>
      <c r="I319" s="308"/>
      <c r="J319" s="308"/>
      <c r="K319" s="308"/>
      <c r="L319" s="308"/>
      <c r="M319" s="308"/>
    </row>
    <row r="321" spans="1:13" x14ac:dyDescent="0.2">
      <c r="A321" s="154"/>
      <c r="B321" s="309" t="s">
        <v>93</v>
      </c>
      <c r="C321" s="310"/>
    </row>
    <row r="322" spans="1:13" x14ac:dyDescent="0.2">
      <c r="A322" s="174" t="s">
        <v>333</v>
      </c>
      <c r="B322" s="197">
        <v>1257.8599999999999</v>
      </c>
      <c r="C322" s="175" t="s">
        <v>7</v>
      </c>
    </row>
    <row r="324" spans="1:13" ht="15" x14ac:dyDescent="0.2">
      <c r="A324" s="218" t="s">
        <v>85</v>
      </c>
      <c r="B324" s="219"/>
      <c r="C324" s="219"/>
      <c r="D324" s="219"/>
      <c r="E324" s="219"/>
      <c r="F324" s="219"/>
      <c r="G324" s="219"/>
      <c r="H324" s="219"/>
      <c r="I324" s="220"/>
      <c r="J324" s="72">
        <f>B322</f>
        <v>1257.8599999999999</v>
      </c>
      <c r="K324" s="212" t="s">
        <v>7</v>
      </c>
    </row>
    <row r="325" spans="1:13" ht="15" x14ac:dyDescent="0.2">
      <c r="A325" s="165"/>
      <c r="B325" s="165"/>
      <c r="C325" s="165"/>
      <c r="D325" s="165"/>
      <c r="E325" s="165"/>
      <c r="F325" s="165"/>
      <c r="G325" s="165"/>
      <c r="H325" s="165"/>
      <c r="I325" s="165"/>
      <c r="J325" s="166"/>
      <c r="K325" s="167"/>
    </row>
    <row r="326" spans="1:13" ht="15" x14ac:dyDescent="0.2">
      <c r="A326" s="217" t="s">
        <v>86</v>
      </c>
      <c r="B326" s="216"/>
      <c r="C326" s="216"/>
      <c r="D326" s="216"/>
      <c r="E326" s="216"/>
      <c r="F326" s="216"/>
      <c r="G326" s="216"/>
      <c r="H326" s="216"/>
      <c r="I326" s="221"/>
      <c r="J326" s="78">
        <v>157.68</v>
      </c>
      <c r="K326" s="151" t="s">
        <v>7</v>
      </c>
    </row>
    <row r="327" spans="1:13" ht="15" x14ac:dyDescent="0.2">
      <c r="A327" s="222" t="s">
        <v>87</v>
      </c>
      <c r="B327" s="223"/>
      <c r="C327" s="223"/>
      <c r="D327" s="223"/>
      <c r="E327" s="223"/>
      <c r="F327" s="223"/>
      <c r="G327" s="223"/>
      <c r="H327" s="223"/>
      <c r="I327" s="224"/>
      <c r="J327" s="83">
        <f>J324</f>
        <v>1257.8599999999999</v>
      </c>
      <c r="K327" s="211" t="s">
        <v>7</v>
      </c>
    </row>
    <row r="328" spans="1:13" ht="15" x14ac:dyDescent="0.2">
      <c r="A328" s="225" t="s">
        <v>88</v>
      </c>
      <c r="B328" s="226"/>
      <c r="C328" s="226"/>
      <c r="D328" s="226"/>
      <c r="E328" s="226"/>
      <c r="F328" s="226"/>
      <c r="G328" s="226"/>
      <c r="H328" s="226"/>
      <c r="I328" s="227"/>
      <c r="J328" s="74">
        <f>J326+J327</f>
        <v>1415.54</v>
      </c>
      <c r="K328" s="151" t="s">
        <v>7</v>
      </c>
    </row>
    <row r="330" spans="1:13" ht="15" x14ac:dyDescent="0.25">
      <c r="A330" s="305" t="s">
        <v>265</v>
      </c>
      <c r="B330" s="306"/>
      <c r="C330" s="306"/>
      <c r="D330" s="306"/>
      <c r="E330" s="306"/>
      <c r="F330" s="306"/>
      <c r="G330" s="306"/>
      <c r="H330" s="306"/>
      <c r="I330" s="306"/>
      <c r="J330" s="306"/>
      <c r="K330" s="306"/>
      <c r="L330" s="306"/>
      <c r="M330" s="307"/>
    </row>
    <row r="331" spans="1:13" ht="15" x14ac:dyDescent="0.25">
      <c r="A331" s="308" t="s">
        <v>334</v>
      </c>
      <c r="B331" s="308"/>
      <c r="C331" s="308"/>
      <c r="D331" s="308"/>
      <c r="E331" s="308"/>
      <c r="F331" s="308"/>
      <c r="G331" s="308"/>
      <c r="H331" s="308"/>
      <c r="I331" s="308"/>
      <c r="J331" s="308"/>
      <c r="K331" s="308"/>
      <c r="L331" s="308"/>
      <c r="M331" s="308"/>
    </row>
    <row r="333" spans="1:13" x14ac:dyDescent="0.2">
      <c r="A333" s="154"/>
      <c r="B333" s="309" t="s">
        <v>93</v>
      </c>
      <c r="C333" s="310"/>
    </row>
    <row r="334" spans="1:13" x14ac:dyDescent="0.2">
      <c r="A334" s="174" t="s">
        <v>331</v>
      </c>
      <c r="B334" s="197">
        <v>161.41</v>
      </c>
      <c r="C334" s="175" t="s">
        <v>7</v>
      </c>
    </row>
    <row r="336" spans="1:13" ht="15" x14ac:dyDescent="0.2">
      <c r="A336" s="218" t="s">
        <v>85</v>
      </c>
      <c r="B336" s="219"/>
      <c r="C336" s="219"/>
      <c r="D336" s="219"/>
      <c r="E336" s="219"/>
      <c r="F336" s="219"/>
      <c r="G336" s="219"/>
      <c r="H336" s="219"/>
      <c r="I336" s="220"/>
      <c r="J336" s="72">
        <f>B334</f>
        <v>161.41</v>
      </c>
      <c r="K336" s="212" t="s">
        <v>7</v>
      </c>
    </row>
    <row r="337" spans="1:13" ht="15" x14ac:dyDescent="0.2">
      <c r="A337" s="165"/>
      <c r="B337" s="165"/>
      <c r="C337" s="165"/>
      <c r="D337" s="165"/>
      <c r="E337" s="165"/>
      <c r="F337" s="165"/>
      <c r="G337" s="165"/>
      <c r="H337" s="165"/>
      <c r="I337" s="165"/>
      <c r="J337" s="166"/>
      <c r="K337" s="167"/>
    </row>
    <row r="338" spans="1:13" ht="15" x14ac:dyDescent="0.2">
      <c r="A338" s="217" t="s">
        <v>86</v>
      </c>
      <c r="B338" s="216"/>
      <c r="C338" s="216"/>
      <c r="D338" s="216"/>
      <c r="E338" s="216"/>
      <c r="F338" s="216"/>
      <c r="G338" s="216"/>
      <c r="H338" s="216"/>
      <c r="I338" s="221"/>
      <c r="J338" s="78">
        <v>20.170000000000002</v>
      </c>
      <c r="K338" s="151" t="s">
        <v>7</v>
      </c>
    </row>
    <row r="339" spans="1:13" ht="15" x14ac:dyDescent="0.2">
      <c r="A339" s="222" t="s">
        <v>87</v>
      </c>
      <c r="B339" s="223"/>
      <c r="C339" s="223"/>
      <c r="D339" s="223"/>
      <c r="E339" s="223"/>
      <c r="F339" s="223"/>
      <c r="G339" s="223"/>
      <c r="H339" s="223"/>
      <c r="I339" s="224"/>
      <c r="J339" s="83">
        <f>J336</f>
        <v>161.41</v>
      </c>
      <c r="K339" s="211" t="s">
        <v>7</v>
      </c>
    </row>
    <row r="340" spans="1:13" ht="15" x14ac:dyDescent="0.2">
      <c r="A340" s="225" t="s">
        <v>88</v>
      </c>
      <c r="B340" s="226"/>
      <c r="C340" s="226"/>
      <c r="D340" s="226"/>
      <c r="E340" s="226"/>
      <c r="F340" s="226"/>
      <c r="G340" s="226"/>
      <c r="H340" s="226"/>
      <c r="I340" s="227"/>
      <c r="J340" s="74">
        <f>J338+J339</f>
        <v>181.57999999999998</v>
      </c>
      <c r="K340" s="151" t="s">
        <v>7</v>
      </c>
    </row>
    <row r="342" spans="1:13" ht="15" x14ac:dyDescent="0.25">
      <c r="A342" s="308" t="s">
        <v>335</v>
      </c>
      <c r="B342" s="308"/>
      <c r="C342" s="308"/>
      <c r="D342" s="308"/>
      <c r="E342" s="308"/>
      <c r="F342" s="308"/>
      <c r="G342" s="308"/>
      <c r="H342" s="308"/>
      <c r="I342" s="308"/>
      <c r="J342" s="308"/>
      <c r="K342" s="308"/>
      <c r="L342" s="308"/>
      <c r="M342" s="308"/>
    </row>
    <row r="344" spans="1:13" x14ac:dyDescent="0.2">
      <c r="A344" s="154"/>
      <c r="B344" s="309" t="s">
        <v>93</v>
      </c>
      <c r="C344" s="310"/>
    </row>
    <row r="345" spans="1:13" x14ac:dyDescent="0.2">
      <c r="A345" s="174" t="s">
        <v>336</v>
      </c>
      <c r="B345" s="197">
        <v>161.41</v>
      </c>
      <c r="C345" s="175" t="s">
        <v>7</v>
      </c>
    </row>
    <row r="347" spans="1:13" ht="15" x14ac:dyDescent="0.2">
      <c r="A347" s="218" t="s">
        <v>85</v>
      </c>
      <c r="B347" s="219"/>
      <c r="C347" s="219"/>
      <c r="D347" s="219"/>
      <c r="E347" s="219"/>
      <c r="F347" s="219"/>
      <c r="G347" s="219"/>
      <c r="H347" s="219"/>
      <c r="I347" s="220"/>
      <c r="J347" s="72">
        <f>B345</f>
        <v>161.41</v>
      </c>
      <c r="K347" s="212" t="s">
        <v>7</v>
      </c>
    </row>
    <row r="348" spans="1:13" ht="15" x14ac:dyDescent="0.2">
      <c r="A348" s="165"/>
      <c r="B348" s="165"/>
      <c r="C348" s="165"/>
      <c r="D348" s="165"/>
      <c r="E348" s="165"/>
      <c r="F348" s="165"/>
      <c r="G348" s="165"/>
      <c r="H348" s="165"/>
      <c r="I348" s="165"/>
      <c r="J348" s="166"/>
      <c r="K348" s="167"/>
    </row>
    <row r="349" spans="1:13" ht="15" x14ac:dyDescent="0.2">
      <c r="A349" s="217" t="s">
        <v>86</v>
      </c>
      <c r="B349" s="216"/>
      <c r="C349" s="216"/>
      <c r="D349" s="216"/>
      <c r="E349" s="216"/>
      <c r="F349" s="216"/>
      <c r="G349" s="216"/>
      <c r="H349" s="216"/>
      <c r="I349" s="221"/>
      <c r="J349" s="78">
        <v>20.170000000000002</v>
      </c>
      <c r="K349" s="151" t="s">
        <v>7</v>
      </c>
    </row>
    <row r="350" spans="1:13" ht="15" x14ac:dyDescent="0.2">
      <c r="A350" s="222" t="s">
        <v>87</v>
      </c>
      <c r="B350" s="223"/>
      <c r="C350" s="223"/>
      <c r="D350" s="223"/>
      <c r="E350" s="223"/>
      <c r="F350" s="223"/>
      <c r="G350" s="223"/>
      <c r="H350" s="223"/>
      <c r="I350" s="224"/>
      <c r="J350" s="83">
        <f>J347</f>
        <v>161.41</v>
      </c>
      <c r="K350" s="211" t="s">
        <v>7</v>
      </c>
    </row>
    <row r="351" spans="1:13" ht="15" x14ac:dyDescent="0.2">
      <c r="A351" s="225" t="s">
        <v>88</v>
      </c>
      <c r="B351" s="226"/>
      <c r="C351" s="226"/>
      <c r="D351" s="226"/>
      <c r="E351" s="226"/>
      <c r="F351" s="226"/>
      <c r="G351" s="226"/>
      <c r="H351" s="226"/>
      <c r="I351" s="227"/>
      <c r="J351" s="74">
        <f>J349+J350</f>
        <v>181.57999999999998</v>
      </c>
      <c r="K351" s="151" t="s">
        <v>7</v>
      </c>
    </row>
    <row r="353" spans="1:13" ht="15" x14ac:dyDescent="0.25">
      <c r="A353" s="308" t="s">
        <v>337</v>
      </c>
      <c r="B353" s="308"/>
      <c r="C353" s="308"/>
      <c r="D353" s="308"/>
      <c r="E353" s="308"/>
      <c r="F353" s="308"/>
      <c r="G353" s="308"/>
      <c r="H353" s="308"/>
      <c r="I353" s="308"/>
      <c r="J353" s="308"/>
      <c r="K353" s="308"/>
      <c r="L353" s="308"/>
      <c r="M353" s="308"/>
    </row>
    <row r="355" spans="1:13" x14ac:dyDescent="0.2">
      <c r="A355" s="154"/>
      <c r="B355" s="309" t="s">
        <v>93</v>
      </c>
      <c r="C355" s="310"/>
    </row>
    <row r="356" spans="1:13" x14ac:dyDescent="0.2">
      <c r="A356" s="174" t="s">
        <v>338</v>
      </c>
      <c r="B356" s="197">
        <v>161.41</v>
      </c>
      <c r="C356" s="175" t="s">
        <v>7</v>
      </c>
    </row>
    <row r="358" spans="1:13" ht="15" x14ac:dyDescent="0.2">
      <c r="A358" s="218" t="s">
        <v>85</v>
      </c>
      <c r="B358" s="219"/>
      <c r="C358" s="219"/>
      <c r="D358" s="219"/>
      <c r="E358" s="219"/>
      <c r="F358" s="219"/>
      <c r="G358" s="219"/>
      <c r="H358" s="219"/>
      <c r="I358" s="220"/>
      <c r="J358" s="72">
        <f>B356</f>
        <v>161.41</v>
      </c>
      <c r="K358" s="212" t="s">
        <v>7</v>
      </c>
    </row>
    <row r="359" spans="1:13" ht="15" x14ac:dyDescent="0.2">
      <c r="A359" s="165"/>
      <c r="B359" s="165"/>
      <c r="C359" s="165"/>
      <c r="D359" s="165"/>
      <c r="E359" s="165"/>
      <c r="F359" s="165"/>
      <c r="G359" s="165"/>
      <c r="H359" s="165"/>
      <c r="I359" s="165"/>
      <c r="J359" s="166"/>
      <c r="K359" s="167"/>
    </row>
    <row r="360" spans="1:13" ht="15" x14ac:dyDescent="0.2">
      <c r="A360" s="217" t="s">
        <v>86</v>
      </c>
      <c r="B360" s="216"/>
      <c r="C360" s="216"/>
      <c r="D360" s="216"/>
      <c r="E360" s="216"/>
      <c r="F360" s="216"/>
      <c r="G360" s="216"/>
      <c r="H360" s="216"/>
      <c r="I360" s="221"/>
      <c r="J360" s="78">
        <v>20.170000000000002</v>
      </c>
      <c r="K360" s="151" t="s">
        <v>7</v>
      </c>
    </row>
    <row r="361" spans="1:13" ht="15" x14ac:dyDescent="0.2">
      <c r="A361" s="222" t="s">
        <v>87</v>
      </c>
      <c r="B361" s="223"/>
      <c r="C361" s="223"/>
      <c r="D361" s="223"/>
      <c r="E361" s="223"/>
      <c r="F361" s="223"/>
      <c r="G361" s="223"/>
      <c r="H361" s="223"/>
      <c r="I361" s="224"/>
      <c r="J361" s="83">
        <f>J358</f>
        <v>161.41</v>
      </c>
      <c r="K361" s="211" t="s">
        <v>7</v>
      </c>
    </row>
    <row r="362" spans="1:13" ht="15" x14ac:dyDescent="0.2">
      <c r="A362" s="225" t="s">
        <v>88</v>
      </c>
      <c r="B362" s="226"/>
      <c r="C362" s="226"/>
      <c r="D362" s="226"/>
      <c r="E362" s="226"/>
      <c r="F362" s="226"/>
      <c r="G362" s="226"/>
      <c r="H362" s="226"/>
      <c r="I362" s="227"/>
      <c r="J362" s="74">
        <f>J360+J361</f>
        <v>181.57999999999998</v>
      </c>
      <c r="K362" s="151" t="s">
        <v>7</v>
      </c>
    </row>
    <row r="364" spans="1:13" ht="15" x14ac:dyDescent="0.25">
      <c r="A364" s="305" t="s">
        <v>339</v>
      </c>
      <c r="B364" s="306"/>
      <c r="C364" s="306"/>
      <c r="D364" s="306"/>
      <c r="E364" s="306"/>
      <c r="F364" s="306"/>
      <c r="G364" s="306"/>
      <c r="H364" s="306"/>
      <c r="I364" s="306"/>
      <c r="J364" s="306"/>
      <c r="K364" s="306"/>
      <c r="L364" s="306"/>
      <c r="M364" s="307"/>
    </row>
    <row r="365" spans="1:13" ht="15" x14ac:dyDescent="0.25">
      <c r="A365" s="308" t="s">
        <v>340</v>
      </c>
      <c r="B365" s="308"/>
      <c r="C365" s="308"/>
      <c r="D365" s="308"/>
      <c r="E365" s="308"/>
      <c r="F365" s="308"/>
      <c r="G365" s="308"/>
      <c r="H365" s="308"/>
      <c r="I365" s="308"/>
      <c r="J365" s="308"/>
      <c r="K365" s="308"/>
      <c r="L365" s="308"/>
      <c r="M365" s="308"/>
    </row>
    <row r="367" spans="1:13" x14ac:dyDescent="0.2">
      <c r="A367" s="154"/>
      <c r="B367" s="309" t="s">
        <v>93</v>
      </c>
      <c r="C367" s="310"/>
    </row>
    <row r="368" spans="1:13" x14ac:dyDescent="0.2">
      <c r="A368" s="174" t="s">
        <v>341</v>
      </c>
      <c r="B368" s="197">
        <v>35.53</v>
      </c>
      <c r="C368" s="175" t="s">
        <v>7</v>
      </c>
    </row>
    <row r="370" spans="1:13" ht="15" x14ac:dyDescent="0.2">
      <c r="A370" s="218" t="s">
        <v>85</v>
      </c>
      <c r="B370" s="219"/>
      <c r="C370" s="219"/>
      <c r="D370" s="219"/>
      <c r="E370" s="219"/>
      <c r="F370" s="219"/>
      <c r="G370" s="219"/>
      <c r="H370" s="219"/>
      <c r="I370" s="220"/>
      <c r="J370" s="72">
        <f>B368</f>
        <v>35.53</v>
      </c>
      <c r="K370" s="212" t="s">
        <v>7</v>
      </c>
    </row>
    <row r="371" spans="1:13" ht="15" x14ac:dyDescent="0.2">
      <c r="A371" s="165"/>
      <c r="B371" s="165"/>
      <c r="C371" s="165"/>
      <c r="D371" s="165"/>
      <c r="E371" s="165"/>
      <c r="F371" s="165"/>
      <c r="G371" s="165"/>
      <c r="H371" s="165"/>
      <c r="I371" s="165"/>
      <c r="J371" s="166"/>
      <c r="K371" s="167"/>
    </row>
    <row r="372" spans="1:13" ht="15" x14ac:dyDescent="0.2">
      <c r="A372" s="217" t="s">
        <v>86</v>
      </c>
      <c r="B372" s="216"/>
      <c r="C372" s="216"/>
      <c r="D372" s="216"/>
      <c r="E372" s="216"/>
      <c r="F372" s="216"/>
      <c r="G372" s="216"/>
      <c r="H372" s="216"/>
      <c r="I372" s="221"/>
      <c r="J372" s="78">
        <v>0</v>
      </c>
      <c r="K372" s="151" t="s">
        <v>7</v>
      </c>
    </row>
    <row r="373" spans="1:13" ht="15" x14ac:dyDescent="0.2">
      <c r="A373" s="222" t="s">
        <v>87</v>
      </c>
      <c r="B373" s="223"/>
      <c r="C373" s="223"/>
      <c r="D373" s="223"/>
      <c r="E373" s="223"/>
      <c r="F373" s="223"/>
      <c r="G373" s="223"/>
      <c r="H373" s="223"/>
      <c r="I373" s="224"/>
      <c r="J373" s="83">
        <f>J370</f>
        <v>35.53</v>
      </c>
      <c r="K373" s="211" t="s">
        <v>7</v>
      </c>
    </row>
    <row r="374" spans="1:13" ht="15" x14ac:dyDescent="0.2">
      <c r="A374" s="225" t="s">
        <v>88</v>
      </c>
      <c r="B374" s="226"/>
      <c r="C374" s="226"/>
      <c r="D374" s="226"/>
      <c r="E374" s="226"/>
      <c r="F374" s="226"/>
      <c r="G374" s="226"/>
      <c r="H374" s="226"/>
      <c r="I374" s="227"/>
      <c r="J374" s="74">
        <f>J372+J373</f>
        <v>35.53</v>
      </c>
      <c r="K374" s="151" t="s">
        <v>7</v>
      </c>
    </row>
    <row r="376" spans="1:13" ht="15" x14ac:dyDescent="0.25">
      <c r="A376" s="308" t="s">
        <v>342</v>
      </c>
      <c r="B376" s="308"/>
      <c r="C376" s="308"/>
      <c r="D376" s="308"/>
      <c r="E376" s="308"/>
      <c r="F376" s="308"/>
      <c r="G376" s="308"/>
      <c r="H376" s="308"/>
      <c r="I376" s="308"/>
      <c r="J376" s="308"/>
      <c r="K376" s="308"/>
      <c r="L376" s="308"/>
      <c r="M376" s="308"/>
    </row>
    <row r="378" spans="1:13" x14ac:dyDescent="0.2">
      <c r="A378" s="154"/>
      <c r="B378" s="309" t="s">
        <v>93</v>
      </c>
      <c r="C378" s="310"/>
    </row>
    <row r="379" spans="1:13" x14ac:dyDescent="0.2">
      <c r="A379" s="174" t="s">
        <v>343</v>
      </c>
      <c r="B379" s="197">
        <v>35.53</v>
      </c>
      <c r="C379" s="175" t="s">
        <v>7</v>
      </c>
    </row>
    <row r="381" spans="1:13" ht="15" x14ac:dyDescent="0.2">
      <c r="A381" s="218" t="s">
        <v>85</v>
      </c>
      <c r="B381" s="219"/>
      <c r="C381" s="219"/>
      <c r="D381" s="219"/>
      <c r="E381" s="219"/>
      <c r="F381" s="219"/>
      <c r="G381" s="219"/>
      <c r="H381" s="219"/>
      <c r="I381" s="220"/>
      <c r="J381" s="72">
        <f>B379</f>
        <v>35.53</v>
      </c>
      <c r="K381" s="212" t="s">
        <v>7</v>
      </c>
    </row>
    <row r="382" spans="1:13" ht="15" x14ac:dyDescent="0.2">
      <c r="A382" s="165"/>
      <c r="B382" s="165"/>
      <c r="C382" s="165"/>
      <c r="D382" s="165"/>
      <c r="E382" s="165"/>
      <c r="F382" s="165"/>
      <c r="G382" s="165"/>
      <c r="H382" s="165"/>
      <c r="I382" s="165"/>
      <c r="J382" s="166"/>
      <c r="K382" s="167"/>
    </row>
    <row r="383" spans="1:13" ht="15" x14ac:dyDescent="0.2">
      <c r="A383" s="217" t="s">
        <v>86</v>
      </c>
      <c r="B383" s="216"/>
      <c r="C383" s="216"/>
      <c r="D383" s="216"/>
      <c r="E383" s="216"/>
      <c r="F383" s="216"/>
      <c r="G383" s="216"/>
      <c r="H383" s="216"/>
      <c r="I383" s="221"/>
      <c r="J383" s="78">
        <v>0</v>
      </c>
      <c r="K383" s="151" t="s">
        <v>7</v>
      </c>
    </row>
    <row r="384" spans="1:13" ht="15" x14ac:dyDescent="0.2">
      <c r="A384" s="222" t="s">
        <v>87</v>
      </c>
      <c r="B384" s="223"/>
      <c r="C384" s="223"/>
      <c r="D384" s="223"/>
      <c r="E384" s="223"/>
      <c r="F384" s="223"/>
      <c r="G384" s="223"/>
      <c r="H384" s="223"/>
      <c r="I384" s="224"/>
      <c r="J384" s="83">
        <f>J381</f>
        <v>35.53</v>
      </c>
      <c r="K384" s="211" t="s">
        <v>7</v>
      </c>
    </row>
    <row r="385" spans="1:11" ht="15" x14ac:dyDescent="0.2">
      <c r="A385" s="225" t="s">
        <v>88</v>
      </c>
      <c r="B385" s="226"/>
      <c r="C385" s="226"/>
      <c r="D385" s="226"/>
      <c r="E385" s="226"/>
      <c r="F385" s="226"/>
      <c r="G385" s="226"/>
      <c r="H385" s="226"/>
      <c r="I385" s="227"/>
      <c r="J385" s="74">
        <f>J383+J384</f>
        <v>35.53</v>
      </c>
      <c r="K385" s="151" t="s">
        <v>7</v>
      </c>
    </row>
    <row r="390" spans="1:11" ht="15" x14ac:dyDescent="0.2">
      <c r="C390" s="241" t="s">
        <v>228</v>
      </c>
      <c r="D390" s="241"/>
      <c r="E390" s="241"/>
      <c r="F390" s="241"/>
      <c r="G390" s="241"/>
      <c r="H390" s="241"/>
    </row>
    <row r="391" spans="1:11" ht="15" x14ac:dyDescent="0.25">
      <c r="C391" s="89"/>
      <c r="D391" s="240" t="s">
        <v>229</v>
      </c>
      <c r="E391" s="240"/>
      <c r="F391" s="240"/>
      <c r="G391" s="89"/>
      <c r="H391"/>
    </row>
  </sheetData>
  <mergeCells count="166">
    <mergeCell ref="A319:M319"/>
    <mergeCell ref="A365:M365"/>
    <mergeCell ref="B367:C367"/>
    <mergeCell ref="A376:M376"/>
    <mergeCell ref="B378:C378"/>
    <mergeCell ref="B321:C321"/>
    <mergeCell ref="A330:M330"/>
    <mergeCell ref="A331:M331"/>
    <mergeCell ref="B333:C333"/>
    <mergeCell ref="A342:M342"/>
    <mergeCell ref="B344:C344"/>
    <mergeCell ref="A353:M353"/>
    <mergeCell ref="B355:C355"/>
    <mergeCell ref="A364:M364"/>
    <mergeCell ref="A283:M283"/>
    <mergeCell ref="A284:M284"/>
    <mergeCell ref="B286:C286"/>
    <mergeCell ref="A295:M295"/>
    <mergeCell ref="A296:M296"/>
    <mergeCell ref="A297:M297"/>
    <mergeCell ref="B299:C299"/>
    <mergeCell ref="A308:M308"/>
    <mergeCell ref="B310:C310"/>
    <mergeCell ref="A143:I143"/>
    <mergeCell ref="A11:M11"/>
    <mergeCell ref="A12:M12"/>
    <mergeCell ref="B14:C14"/>
    <mergeCell ref="A17:I17"/>
    <mergeCell ref="A19:I19"/>
    <mergeCell ref="A20:I20"/>
    <mergeCell ref="A21:I21"/>
    <mergeCell ref="A89:I89"/>
    <mergeCell ref="A78:I78"/>
    <mergeCell ref="A23:M23"/>
    <mergeCell ref="B27:C27"/>
    <mergeCell ref="A24:M24"/>
    <mergeCell ref="A30:I30"/>
    <mergeCell ref="A32:I32"/>
    <mergeCell ref="A33:I33"/>
    <mergeCell ref="A34:I34"/>
    <mergeCell ref="A1:M1"/>
    <mergeCell ref="A2:M2"/>
    <mergeCell ref="A4:M5"/>
    <mergeCell ref="A10:M10"/>
    <mergeCell ref="B7:I7"/>
    <mergeCell ref="B8:I8"/>
    <mergeCell ref="B9:D9"/>
    <mergeCell ref="F9:I9"/>
    <mergeCell ref="J7:M9"/>
    <mergeCell ref="A93:M93"/>
    <mergeCell ref="A109:I109"/>
    <mergeCell ref="B61:C61"/>
    <mergeCell ref="A64:I64"/>
    <mergeCell ref="A66:I66"/>
    <mergeCell ref="A67:I67"/>
    <mergeCell ref="A36:M36"/>
    <mergeCell ref="B39:C39"/>
    <mergeCell ref="A44:I44"/>
    <mergeCell ref="A45:I45"/>
    <mergeCell ref="A46:I46"/>
    <mergeCell ref="A48:M48"/>
    <mergeCell ref="B50:C50"/>
    <mergeCell ref="A87:I87"/>
    <mergeCell ref="A91:I91"/>
    <mergeCell ref="B95:C95"/>
    <mergeCell ref="A98:I98"/>
    <mergeCell ref="A90:I90"/>
    <mergeCell ref="A76:I76"/>
    <mergeCell ref="A80:I80"/>
    <mergeCell ref="A79:I79"/>
    <mergeCell ref="A82:M82"/>
    <mergeCell ref="B84:C84"/>
    <mergeCell ref="A120:I120"/>
    <mergeCell ref="A123:I123"/>
    <mergeCell ref="A127:M127"/>
    <mergeCell ref="A145:I145"/>
    <mergeCell ref="A126:M126"/>
    <mergeCell ref="A100:I100"/>
    <mergeCell ref="A101:I101"/>
    <mergeCell ref="A102:I102"/>
    <mergeCell ref="A104:M104"/>
    <mergeCell ref="B106:C106"/>
    <mergeCell ref="A122:I122"/>
    <mergeCell ref="A124:I124"/>
    <mergeCell ref="A111:I111"/>
    <mergeCell ref="A112:I112"/>
    <mergeCell ref="A113:I113"/>
    <mergeCell ref="A115:M115"/>
    <mergeCell ref="B117:C117"/>
    <mergeCell ref="A134:I134"/>
    <mergeCell ref="A135:I135"/>
    <mergeCell ref="A138:M138"/>
    <mergeCell ref="B129:C129"/>
    <mergeCell ref="A132:I132"/>
    <mergeCell ref="A136:I136"/>
    <mergeCell ref="B140:C140"/>
    <mergeCell ref="A25:M25"/>
    <mergeCell ref="A37:M37"/>
    <mergeCell ref="A42:I42"/>
    <mergeCell ref="A71:M71"/>
    <mergeCell ref="B73:C73"/>
    <mergeCell ref="A68:I68"/>
    <mergeCell ref="A70:M70"/>
    <mergeCell ref="A53:I53"/>
    <mergeCell ref="A55:I55"/>
    <mergeCell ref="A56:I56"/>
    <mergeCell ref="A57:I57"/>
    <mergeCell ref="A59:M59"/>
    <mergeCell ref="A146:I146"/>
    <mergeCell ref="A147:I147"/>
    <mergeCell ref="A157:I157"/>
    <mergeCell ref="A158:I158"/>
    <mergeCell ref="A149:M149"/>
    <mergeCell ref="B151:C151"/>
    <mergeCell ref="A154:I154"/>
    <mergeCell ref="A156:I156"/>
    <mergeCell ref="A182:M182"/>
    <mergeCell ref="A179:I179"/>
    <mergeCell ref="A180:I180"/>
    <mergeCell ref="A160:M160"/>
    <mergeCell ref="B162:C162"/>
    <mergeCell ref="A165:I165"/>
    <mergeCell ref="A167:I167"/>
    <mergeCell ref="A169:I169"/>
    <mergeCell ref="A171:M171"/>
    <mergeCell ref="B173:C173"/>
    <mergeCell ref="A176:I176"/>
    <mergeCell ref="A178:I178"/>
    <mergeCell ref="A168:I168"/>
    <mergeCell ref="A183:M183"/>
    <mergeCell ref="B185:C185"/>
    <mergeCell ref="A188:I188"/>
    <mergeCell ref="A192:I192"/>
    <mergeCell ref="A202:I202"/>
    <mergeCell ref="A205:M205"/>
    <mergeCell ref="A190:I190"/>
    <mergeCell ref="A191:I191"/>
    <mergeCell ref="A194:M194"/>
    <mergeCell ref="B196:C196"/>
    <mergeCell ref="A199:I199"/>
    <mergeCell ref="A201:I201"/>
    <mergeCell ref="A203:I203"/>
    <mergeCell ref="C390:H390"/>
    <mergeCell ref="D391:F391"/>
    <mergeCell ref="A216:M216"/>
    <mergeCell ref="B207:C207"/>
    <mergeCell ref="A210:I210"/>
    <mergeCell ref="A212:I212"/>
    <mergeCell ref="A213:I213"/>
    <mergeCell ref="A214:I214"/>
    <mergeCell ref="A217:M217"/>
    <mergeCell ref="A218:M218"/>
    <mergeCell ref="B220:C220"/>
    <mergeCell ref="A247:M247"/>
    <mergeCell ref="B249:C249"/>
    <mergeCell ref="A258:M258"/>
    <mergeCell ref="A259:M259"/>
    <mergeCell ref="B261:C261"/>
    <mergeCell ref="A270:M270"/>
    <mergeCell ref="A271:M271"/>
    <mergeCell ref="B273:C273"/>
    <mergeCell ref="A276:I276"/>
    <mergeCell ref="A278:I278"/>
    <mergeCell ref="A279:I279"/>
    <mergeCell ref="A280:I280"/>
    <mergeCell ref="A282:M282"/>
  </mergeCells>
  <printOptions horizontalCentered="1"/>
  <pageMargins left="0.39370078740157483" right="0.39370078740157483" top="0.70866141732283472" bottom="0.70866141732283472" header="0.31496062992125984" footer="0.31496062992125984"/>
  <pageSetup paperSize="9" scale="63" fitToHeight="0" orientation="portrait" horizontalDpi="360" verticalDpi="360" r:id="rId1"/>
  <headerFooter>
    <oddHeader>&amp;RBM03 - MEMORIAL  SEC. DE SAÚDE</oddHeader>
    <oddFooter>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4"/>
  <sheetViews>
    <sheetView view="pageBreakPreview" zoomScaleNormal="100" zoomScaleSheetLayoutView="100" workbookViewId="0">
      <selection activeCell="H2" sqref="H2:L2"/>
    </sheetView>
  </sheetViews>
  <sheetFormatPr defaultRowHeight="15" x14ac:dyDescent="0.25"/>
  <cols>
    <col min="4" max="4" width="11.140625" customWidth="1"/>
    <col min="6" max="6" width="12.42578125" customWidth="1"/>
  </cols>
  <sheetData>
    <row r="1" spans="1:13" ht="87.75" customHeight="1" x14ac:dyDescent="0.25">
      <c r="A1" s="336"/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</row>
    <row r="2" spans="1:13" ht="18.75" x14ac:dyDescent="0.3">
      <c r="A2" s="337" t="s">
        <v>349</v>
      </c>
      <c r="B2" s="337"/>
      <c r="C2" s="337"/>
      <c r="D2" s="337"/>
      <c r="E2" s="337"/>
      <c r="F2" s="69"/>
      <c r="G2" s="69"/>
      <c r="H2" s="338" t="s">
        <v>268</v>
      </c>
      <c r="I2" s="338"/>
      <c r="J2" s="338"/>
      <c r="K2" s="338"/>
      <c r="L2" s="338"/>
      <c r="M2" s="69"/>
    </row>
    <row r="3" spans="1:13" ht="15.75" x14ac:dyDescent="0.25">
      <c r="A3" s="339" t="s">
        <v>230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</row>
    <row r="4" spans="1:13" ht="15.75" x14ac:dyDescent="0.25">
      <c r="A4" s="340" t="s">
        <v>231</v>
      </c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</row>
    <row r="5" spans="1:13" ht="15.75" x14ac:dyDescent="0.25">
      <c r="A5" s="335" t="s">
        <v>232</v>
      </c>
      <c r="B5" s="335"/>
      <c r="C5" s="335"/>
      <c r="D5" s="335"/>
      <c r="E5" s="335"/>
      <c r="F5" s="335"/>
      <c r="G5" s="335" t="s">
        <v>233</v>
      </c>
      <c r="H5" s="335"/>
      <c r="I5" s="335"/>
      <c r="J5" s="335"/>
      <c r="K5" s="335"/>
      <c r="L5" s="335"/>
      <c r="M5" s="335"/>
    </row>
    <row r="6" spans="1:13" x14ac:dyDescent="0.25">
      <c r="A6" s="341"/>
      <c r="B6" s="341"/>
      <c r="C6" s="341"/>
      <c r="D6" s="341"/>
      <c r="E6" s="341"/>
      <c r="F6" s="341"/>
      <c r="G6" s="341"/>
      <c r="H6" s="341"/>
      <c r="I6" s="341"/>
      <c r="J6" s="341"/>
      <c r="K6" s="341"/>
      <c r="L6" s="341"/>
      <c r="M6" s="341"/>
    </row>
    <row r="7" spans="1:13" x14ac:dyDescent="0.25">
      <c r="A7" s="341"/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341"/>
      <c r="M7" s="341"/>
    </row>
    <row r="8" spans="1:13" x14ac:dyDescent="0.25">
      <c r="A8" s="341"/>
      <c r="B8" s="341"/>
      <c r="C8" s="341"/>
      <c r="D8" s="341"/>
      <c r="E8" s="341"/>
      <c r="F8" s="341"/>
      <c r="G8" s="341"/>
      <c r="H8" s="341"/>
      <c r="I8" s="341"/>
      <c r="J8" s="341"/>
      <c r="K8" s="341"/>
      <c r="L8" s="341"/>
      <c r="M8" s="341"/>
    </row>
    <row r="9" spans="1:13" x14ac:dyDescent="0.25">
      <c r="A9" s="341"/>
      <c r="B9" s="341"/>
      <c r="C9" s="341"/>
      <c r="D9" s="341"/>
      <c r="E9" s="341"/>
      <c r="F9" s="341"/>
      <c r="G9" s="341"/>
      <c r="H9" s="341"/>
      <c r="I9" s="341"/>
      <c r="J9" s="341"/>
      <c r="K9" s="341"/>
      <c r="L9" s="341"/>
      <c r="M9" s="341"/>
    </row>
    <row r="10" spans="1:13" x14ac:dyDescent="0.25">
      <c r="A10" s="341"/>
      <c r="B10" s="341"/>
      <c r="C10" s="341"/>
      <c r="D10" s="341"/>
      <c r="E10" s="341"/>
      <c r="F10" s="341"/>
      <c r="G10" s="341"/>
      <c r="H10" s="341"/>
      <c r="I10" s="341"/>
      <c r="J10" s="341"/>
      <c r="K10" s="341"/>
      <c r="L10" s="341"/>
      <c r="M10" s="341"/>
    </row>
    <row r="11" spans="1:13" x14ac:dyDescent="0.25">
      <c r="A11" s="341"/>
      <c r="B11" s="341"/>
      <c r="C11" s="341"/>
      <c r="D11" s="341"/>
      <c r="E11" s="341"/>
      <c r="F11" s="341"/>
      <c r="G11" s="341"/>
      <c r="H11" s="341"/>
      <c r="I11" s="341"/>
      <c r="J11" s="341"/>
      <c r="K11" s="341"/>
      <c r="L11" s="341"/>
      <c r="M11" s="341"/>
    </row>
    <row r="12" spans="1:13" x14ac:dyDescent="0.25">
      <c r="A12" s="341"/>
      <c r="B12" s="341"/>
      <c r="C12" s="341"/>
      <c r="D12" s="341"/>
      <c r="E12" s="341"/>
      <c r="F12" s="341"/>
      <c r="G12" s="341"/>
      <c r="H12" s="341"/>
      <c r="I12" s="341"/>
      <c r="J12" s="341"/>
      <c r="K12" s="341"/>
      <c r="L12" s="341"/>
      <c r="M12" s="341"/>
    </row>
    <row r="13" spans="1:13" x14ac:dyDescent="0.25">
      <c r="A13" s="341"/>
      <c r="B13" s="341"/>
      <c r="C13" s="341"/>
      <c r="D13" s="341"/>
      <c r="E13" s="341"/>
      <c r="F13" s="341"/>
      <c r="G13" s="341"/>
      <c r="H13" s="341"/>
      <c r="I13" s="341"/>
      <c r="J13" s="341"/>
      <c r="K13" s="341"/>
      <c r="L13" s="341"/>
      <c r="M13" s="341"/>
    </row>
    <row r="14" spans="1:13" x14ac:dyDescent="0.25">
      <c r="A14" s="341"/>
      <c r="B14" s="341"/>
      <c r="C14" s="341"/>
      <c r="D14" s="341"/>
      <c r="E14" s="341"/>
      <c r="F14" s="341"/>
      <c r="G14" s="341"/>
      <c r="H14" s="341"/>
      <c r="I14" s="341"/>
      <c r="J14" s="341"/>
      <c r="K14" s="341"/>
      <c r="L14" s="341"/>
      <c r="M14" s="341"/>
    </row>
    <row r="15" spans="1:13" x14ac:dyDescent="0.25">
      <c r="A15" s="341"/>
      <c r="B15" s="341"/>
      <c r="C15" s="341"/>
      <c r="D15" s="341"/>
      <c r="E15" s="341"/>
      <c r="F15" s="341"/>
      <c r="G15" s="341"/>
      <c r="H15" s="341"/>
      <c r="I15" s="341"/>
      <c r="J15" s="341"/>
      <c r="K15" s="341"/>
      <c r="L15" s="341"/>
      <c r="M15" s="341"/>
    </row>
    <row r="16" spans="1:13" x14ac:dyDescent="0.25">
      <c r="A16" s="341"/>
      <c r="B16" s="341"/>
      <c r="C16" s="341"/>
      <c r="D16" s="341"/>
      <c r="E16" s="341"/>
      <c r="F16" s="341"/>
      <c r="G16" s="341"/>
      <c r="H16" s="341"/>
      <c r="I16" s="341"/>
      <c r="J16" s="341"/>
      <c r="K16" s="341"/>
      <c r="L16" s="341"/>
      <c r="M16" s="341"/>
    </row>
    <row r="17" spans="1:13" x14ac:dyDescent="0.25">
      <c r="A17" s="341"/>
      <c r="B17" s="341"/>
      <c r="C17" s="341"/>
      <c r="D17" s="341"/>
      <c r="E17" s="341"/>
      <c r="F17" s="341"/>
      <c r="G17" s="341"/>
      <c r="H17" s="341"/>
      <c r="I17" s="341"/>
      <c r="J17" s="341"/>
      <c r="K17" s="341"/>
      <c r="L17" s="341"/>
      <c r="M17" s="341"/>
    </row>
    <row r="18" spans="1:13" x14ac:dyDescent="0.25">
      <c r="A18" s="341"/>
      <c r="B18" s="341"/>
      <c r="C18" s="341"/>
      <c r="D18" s="341"/>
      <c r="E18" s="341"/>
      <c r="F18" s="341"/>
      <c r="G18" s="341"/>
      <c r="H18" s="341"/>
      <c r="I18" s="341"/>
      <c r="J18" s="341"/>
      <c r="K18" s="341"/>
      <c r="L18" s="341"/>
      <c r="M18" s="341"/>
    </row>
    <row r="19" spans="1:13" x14ac:dyDescent="0.25">
      <c r="A19" s="341"/>
      <c r="B19" s="341"/>
      <c r="C19" s="341"/>
      <c r="D19" s="341"/>
      <c r="E19" s="341"/>
      <c r="F19" s="341"/>
      <c r="G19" s="341"/>
      <c r="H19" s="341"/>
      <c r="I19" s="341"/>
      <c r="J19" s="341"/>
      <c r="K19" s="341"/>
      <c r="L19" s="341"/>
      <c r="M19" s="341"/>
    </row>
    <row r="20" spans="1:13" x14ac:dyDescent="0.25">
      <c r="A20" s="341"/>
      <c r="B20" s="341"/>
      <c r="C20" s="341"/>
      <c r="D20" s="341"/>
      <c r="E20" s="341"/>
      <c r="F20" s="341"/>
      <c r="G20" s="341"/>
      <c r="H20" s="341"/>
      <c r="I20" s="341"/>
      <c r="J20" s="341"/>
      <c r="K20" s="341"/>
      <c r="L20" s="341"/>
      <c r="M20" s="341"/>
    </row>
    <row r="21" spans="1:13" ht="15.75" x14ac:dyDescent="0.25">
      <c r="A21" s="342" t="s">
        <v>272</v>
      </c>
      <c r="B21" s="342"/>
      <c r="C21" s="342"/>
      <c r="D21" s="342"/>
      <c r="E21" s="342"/>
      <c r="F21" s="342"/>
      <c r="G21" s="342" t="s">
        <v>278</v>
      </c>
      <c r="H21" s="342"/>
      <c r="I21" s="342"/>
      <c r="J21" s="342"/>
      <c r="K21" s="342"/>
      <c r="L21" s="342"/>
      <c r="M21" s="342"/>
    </row>
    <row r="22" spans="1:13" x14ac:dyDescent="0.25">
      <c r="A22" s="341"/>
      <c r="B22" s="341"/>
      <c r="C22" s="341"/>
      <c r="D22" s="341"/>
      <c r="E22" s="341"/>
      <c r="F22" s="341"/>
      <c r="G22" s="341"/>
      <c r="H22" s="341"/>
      <c r="I22" s="341"/>
      <c r="J22" s="341"/>
      <c r="K22" s="341"/>
      <c r="L22" s="341"/>
      <c r="M22" s="341"/>
    </row>
    <row r="23" spans="1:13" x14ac:dyDescent="0.25">
      <c r="A23" s="341"/>
      <c r="B23" s="341"/>
      <c r="C23" s="341"/>
      <c r="D23" s="341"/>
      <c r="E23" s="341"/>
      <c r="F23" s="341"/>
      <c r="G23" s="341"/>
      <c r="H23" s="341"/>
      <c r="I23" s="341"/>
      <c r="J23" s="341"/>
      <c r="K23" s="341"/>
      <c r="L23" s="341"/>
      <c r="M23" s="341"/>
    </row>
    <row r="24" spans="1:13" x14ac:dyDescent="0.25">
      <c r="A24" s="341"/>
      <c r="B24" s="341"/>
      <c r="C24" s="341"/>
      <c r="D24" s="341"/>
      <c r="E24" s="341"/>
      <c r="F24" s="341"/>
      <c r="G24" s="341"/>
      <c r="H24" s="341"/>
      <c r="I24" s="341"/>
      <c r="J24" s="341"/>
      <c r="K24" s="341"/>
      <c r="L24" s="341"/>
      <c r="M24" s="341"/>
    </row>
    <row r="25" spans="1:13" x14ac:dyDescent="0.25">
      <c r="A25" s="341"/>
      <c r="B25" s="341"/>
      <c r="C25" s="341"/>
      <c r="D25" s="341"/>
      <c r="E25" s="341"/>
      <c r="F25" s="341"/>
      <c r="G25" s="341"/>
      <c r="H25" s="341"/>
      <c r="I25" s="341"/>
      <c r="J25" s="341"/>
      <c r="K25" s="341"/>
      <c r="L25" s="341"/>
      <c r="M25" s="341"/>
    </row>
    <row r="26" spans="1:13" x14ac:dyDescent="0.25">
      <c r="A26" s="341"/>
      <c r="B26" s="341"/>
      <c r="C26" s="341"/>
      <c r="D26" s="341"/>
      <c r="E26" s="341"/>
      <c r="F26" s="341"/>
      <c r="G26" s="341"/>
      <c r="H26" s="341"/>
      <c r="I26" s="341"/>
      <c r="J26" s="341"/>
      <c r="K26" s="341"/>
      <c r="L26" s="341"/>
      <c r="M26" s="341"/>
    </row>
    <row r="27" spans="1:13" x14ac:dyDescent="0.25">
      <c r="A27" s="341"/>
      <c r="B27" s="341"/>
      <c r="C27" s="341"/>
      <c r="D27" s="341"/>
      <c r="E27" s="341"/>
      <c r="F27" s="341"/>
      <c r="G27" s="341"/>
      <c r="H27" s="341"/>
      <c r="I27" s="341"/>
      <c r="J27" s="341"/>
      <c r="K27" s="341"/>
      <c r="L27" s="341"/>
      <c r="M27" s="341"/>
    </row>
    <row r="28" spans="1:13" x14ac:dyDescent="0.25">
      <c r="A28" s="341"/>
      <c r="B28" s="341"/>
      <c r="C28" s="341"/>
      <c r="D28" s="341"/>
      <c r="E28" s="341"/>
      <c r="F28" s="341"/>
      <c r="G28" s="341"/>
      <c r="H28" s="341"/>
      <c r="I28" s="341"/>
      <c r="J28" s="341"/>
      <c r="K28" s="341"/>
      <c r="L28" s="341"/>
      <c r="M28" s="341"/>
    </row>
    <row r="29" spans="1:13" x14ac:dyDescent="0.25">
      <c r="A29" s="341"/>
      <c r="B29" s="341"/>
      <c r="C29" s="341"/>
      <c r="D29" s="341"/>
      <c r="E29" s="341"/>
      <c r="F29" s="341"/>
      <c r="G29" s="341"/>
      <c r="H29" s="341"/>
      <c r="I29" s="341"/>
      <c r="J29" s="341"/>
      <c r="K29" s="341"/>
      <c r="L29" s="341"/>
      <c r="M29" s="341"/>
    </row>
    <row r="30" spans="1:13" x14ac:dyDescent="0.25">
      <c r="A30" s="341"/>
      <c r="B30" s="341"/>
      <c r="C30" s="341"/>
      <c r="D30" s="341"/>
      <c r="E30" s="341"/>
      <c r="F30" s="341"/>
      <c r="G30" s="341"/>
      <c r="H30" s="341"/>
      <c r="I30" s="341"/>
      <c r="J30" s="341"/>
      <c r="K30" s="341"/>
      <c r="L30" s="341"/>
      <c r="M30" s="341"/>
    </row>
    <row r="31" spans="1:13" x14ac:dyDescent="0.25">
      <c r="A31" s="341"/>
      <c r="B31" s="341"/>
      <c r="C31" s="341"/>
      <c r="D31" s="341"/>
      <c r="E31" s="341"/>
      <c r="F31" s="341"/>
      <c r="G31" s="341"/>
      <c r="H31" s="341"/>
      <c r="I31" s="341"/>
      <c r="J31" s="341"/>
      <c r="K31" s="341"/>
      <c r="L31" s="341"/>
      <c r="M31" s="341"/>
    </row>
    <row r="32" spans="1:13" x14ac:dyDescent="0.25">
      <c r="A32" s="341"/>
      <c r="B32" s="341"/>
      <c r="C32" s="341"/>
      <c r="D32" s="341"/>
      <c r="E32" s="341"/>
      <c r="F32" s="341"/>
      <c r="G32" s="341"/>
      <c r="H32" s="341"/>
      <c r="I32" s="341"/>
      <c r="J32" s="341"/>
      <c r="K32" s="341"/>
      <c r="L32" s="341"/>
      <c r="M32" s="341"/>
    </row>
    <row r="33" spans="1:13" x14ac:dyDescent="0.25">
      <c r="A33" s="341"/>
      <c r="B33" s="341"/>
      <c r="C33" s="341"/>
      <c r="D33" s="341"/>
      <c r="E33" s="341"/>
      <c r="F33" s="341"/>
      <c r="G33" s="341"/>
      <c r="H33" s="341"/>
      <c r="I33" s="341"/>
      <c r="J33" s="341"/>
      <c r="K33" s="341"/>
      <c r="L33" s="341"/>
      <c r="M33" s="341"/>
    </row>
    <row r="34" spans="1:13" x14ac:dyDescent="0.25">
      <c r="A34" s="341"/>
      <c r="B34" s="341"/>
      <c r="C34" s="341"/>
      <c r="D34" s="341"/>
      <c r="E34" s="341"/>
      <c r="F34" s="341"/>
      <c r="G34" s="341"/>
      <c r="H34" s="341"/>
      <c r="I34" s="341"/>
      <c r="J34" s="341"/>
      <c r="K34" s="341"/>
      <c r="L34" s="341"/>
      <c r="M34" s="341"/>
    </row>
    <row r="35" spans="1:13" x14ac:dyDescent="0.25">
      <c r="A35" s="341"/>
      <c r="B35" s="341"/>
      <c r="C35" s="341"/>
      <c r="D35" s="341"/>
      <c r="E35" s="341"/>
      <c r="F35" s="341"/>
      <c r="G35" s="341"/>
      <c r="H35" s="341"/>
      <c r="I35" s="341"/>
      <c r="J35" s="341"/>
      <c r="K35" s="341"/>
      <c r="L35" s="341"/>
      <c r="M35" s="341"/>
    </row>
    <row r="36" spans="1:13" x14ac:dyDescent="0.25">
      <c r="A36" s="341"/>
      <c r="B36" s="341"/>
      <c r="C36" s="341"/>
      <c r="D36" s="341"/>
      <c r="E36" s="341"/>
      <c r="F36" s="341"/>
      <c r="G36" s="341"/>
      <c r="H36" s="341"/>
      <c r="I36" s="341"/>
      <c r="J36" s="341"/>
      <c r="K36" s="341"/>
      <c r="L36" s="341"/>
      <c r="M36" s="341"/>
    </row>
    <row r="37" spans="1:13" x14ac:dyDescent="0.25">
      <c r="A37" s="341"/>
      <c r="B37" s="341"/>
      <c r="C37" s="341"/>
      <c r="D37" s="341"/>
      <c r="E37" s="341"/>
      <c r="F37" s="341"/>
      <c r="G37" s="341"/>
      <c r="H37" s="341"/>
      <c r="I37" s="341"/>
      <c r="J37" s="341"/>
      <c r="K37" s="341"/>
      <c r="L37" s="341"/>
      <c r="M37" s="341"/>
    </row>
    <row r="38" spans="1:13" x14ac:dyDescent="0.25">
      <c r="A38" s="341"/>
      <c r="B38" s="341"/>
      <c r="C38" s="341"/>
      <c r="D38" s="341"/>
      <c r="E38" s="341"/>
      <c r="F38" s="341"/>
      <c r="G38" s="341"/>
      <c r="H38" s="341"/>
      <c r="I38" s="341"/>
      <c r="J38" s="341"/>
      <c r="K38" s="341"/>
      <c r="L38" s="341"/>
      <c r="M38" s="341"/>
    </row>
    <row r="39" spans="1:13" ht="15.75" x14ac:dyDescent="0.25">
      <c r="A39" s="342" t="s">
        <v>279</v>
      </c>
      <c r="B39" s="342"/>
      <c r="C39" s="342"/>
      <c r="D39" s="342"/>
      <c r="E39" s="342"/>
      <c r="F39" s="342"/>
      <c r="G39" s="342" t="s">
        <v>283</v>
      </c>
      <c r="H39" s="342"/>
      <c r="I39" s="342"/>
      <c r="J39" s="342"/>
      <c r="K39" s="342"/>
      <c r="L39" s="342"/>
      <c r="M39" s="342"/>
    </row>
    <row r="40" spans="1:13" x14ac:dyDescent="0.25">
      <c r="A40" s="341"/>
      <c r="B40" s="341"/>
      <c r="C40" s="341"/>
      <c r="D40" s="341"/>
      <c r="E40" s="341"/>
      <c r="F40" s="341"/>
      <c r="G40" s="341"/>
      <c r="H40" s="341"/>
      <c r="I40" s="341"/>
      <c r="J40" s="341"/>
      <c r="K40" s="341"/>
      <c r="L40" s="341"/>
      <c r="M40" s="341"/>
    </row>
    <row r="41" spans="1:13" x14ac:dyDescent="0.25">
      <c r="A41" s="341"/>
      <c r="B41" s="341"/>
      <c r="C41" s="341"/>
      <c r="D41" s="341"/>
      <c r="E41" s="341"/>
      <c r="F41" s="341"/>
      <c r="G41" s="341"/>
      <c r="H41" s="341"/>
      <c r="I41" s="341"/>
      <c r="J41" s="341"/>
      <c r="K41" s="341"/>
      <c r="L41" s="341"/>
      <c r="M41" s="341"/>
    </row>
    <row r="42" spans="1:13" x14ac:dyDescent="0.25">
      <c r="A42" s="341"/>
      <c r="B42" s="341"/>
      <c r="C42" s="341"/>
      <c r="D42" s="341"/>
      <c r="E42" s="341"/>
      <c r="F42" s="341"/>
      <c r="G42" s="341"/>
      <c r="H42" s="341"/>
      <c r="I42" s="341"/>
      <c r="J42" s="341"/>
      <c r="K42" s="341"/>
      <c r="L42" s="341"/>
      <c r="M42" s="341"/>
    </row>
    <row r="43" spans="1:13" x14ac:dyDescent="0.25">
      <c r="A43" s="341"/>
      <c r="B43" s="341"/>
      <c r="C43" s="341"/>
      <c r="D43" s="341"/>
      <c r="E43" s="341"/>
      <c r="F43" s="341"/>
      <c r="G43" s="341"/>
      <c r="H43" s="341"/>
      <c r="I43" s="341"/>
      <c r="J43" s="341"/>
      <c r="K43" s="341"/>
      <c r="L43" s="341"/>
      <c r="M43" s="341"/>
    </row>
    <row r="44" spans="1:13" x14ac:dyDescent="0.25">
      <c r="A44" s="341"/>
      <c r="B44" s="341"/>
      <c r="C44" s="341"/>
      <c r="D44" s="341"/>
      <c r="E44" s="341"/>
      <c r="F44" s="341"/>
      <c r="G44" s="341"/>
      <c r="H44" s="341"/>
      <c r="I44" s="341"/>
      <c r="J44" s="341"/>
      <c r="K44" s="341"/>
      <c r="L44" s="341"/>
      <c r="M44" s="341"/>
    </row>
    <row r="45" spans="1:13" x14ac:dyDescent="0.25">
      <c r="A45" s="341"/>
      <c r="B45" s="341"/>
      <c r="C45" s="341"/>
      <c r="D45" s="341"/>
      <c r="E45" s="341"/>
      <c r="F45" s="341"/>
      <c r="G45" s="341"/>
      <c r="H45" s="341"/>
      <c r="I45" s="341"/>
      <c r="J45" s="341"/>
      <c r="K45" s="341"/>
      <c r="L45" s="341"/>
      <c r="M45" s="341"/>
    </row>
    <row r="46" spans="1:13" x14ac:dyDescent="0.25">
      <c r="A46" s="341"/>
      <c r="B46" s="341"/>
      <c r="C46" s="341"/>
      <c r="D46" s="341"/>
      <c r="E46" s="341"/>
      <c r="F46" s="341"/>
      <c r="G46" s="341"/>
      <c r="H46" s="341"/>
      <c r="I46" s="341"/>
      <c r="J46" s="341"/>
      <c r="K46" s="341"/>
      <c r="L46" s="341"/>
      <c r="M46" s="341"/>
    </row>
    <row r="47" spans="1:13" x14ac:dyDescent="0.25">
      <c r="A47" s="341"/>
      <c r="B47" s="341"/>
      <c r="C47" s="341"/>
      <c r="D47" s="341"/>
      <c r="E47" s="341"/>
      <c r="F47" s="341"/>
      <c r="G47" s="341"/>
      <c r="H47" s="341"/>
      <c r="I47" s="341"/>
      <c r="J47" s="341"/>
      <c r="K47" s="341"/>
      <c r="L47" s="341"/>
      <c r="M47" s="341"/>
    </row>
    <row r="48" spans="1:13" x14ac:dyDescent="0.25">
      <c r="A48" s="341"/>
      <c r="B48" s="341"/>
      <c r="C48" s="341"/>
      <c r="D48" s="341"/>
      <c r="E48" s="341"/>
      <c r="F48" s="341"/>
      <c r="G48" s="341"/>
      <c r="H48" s="341"/>
      <c r="I48" s="341"/>
      <c r="J48" s="341"/>
      <c r="K48" s="341"/>
      <c r="L48" s="341"/>
      <c r="M48" s="341"/>
    </row>
    <row r="49" spans="1:13" x14ac:dyDescent="0.25">
      <c r="A49" s="341"/>
      <c r="B49" s="341"/>
      <c r="C49" s="341"/>
      <c r="D49" s="341"/>
      <c r="E49" s="341"/>
      <c r="F49" s="341"/>
      <c r="G49" s="341"/>
      <c r="H49" s="341"/>
      <c r="I49" s="341"/>
      <c r="J49" s="341"/>
      <c r="K49" s="341"/>
      <c r="L49" s="341"/>
      <c r="M49" s="341"/>
    </row>
    <row r="50" spans="1:13" x14ac:dyDescent="0.25">
      <c r="A50" s="341"/>
      <c r="B50" s="341"/>
      <c r="C50" s="341"/>
      <c r="D50" s="341"/>
      <c r="E50" s="341"/>
      <c r="F50" s="341"/>
      <c r="G50" s="341"/>
      <c r="H50" s="341"/>
      <c r="I50" s="341"/>
      <c r="J50" s="341"/>
      <c r="K50" s="341"/>
      <c r="L50" s="341"/>
      <c r="M50" s="341"/>
    </row>
    <row r="51" spans="1:13" x14ac:dyDescent="0.25">
      <c r="A51" s="341"/>
      <c r="B51" s="341"/>
      <c r="C51" s="341"/>
      <c r="D51" s="341"/>
      <c r="E51" s="341"/>
      <c r="F51" s="341"/>
      <c r="G51" s="341"/>
      <c r="H51" s="341"/>
      <c r="I51" s="341"/>
      <c r="J51" s="341"/>
      <c r="K51" s="341"/>
      <c r="L51" s="341"/>
      <c r="M51" s="341"/>
    </row>
    <row r="52" spans="1:13" x14ac:dyDescent="0.25">
      <c r="A52" s="341"/>
      <c r="B52" s="341"/>
      <c r="C52" s="341"/>
      <c r="D52" s="341"/>
      <c r="E52" s="341"/>
      <c r="F52" s="341"/>
      <c r="G52" s="341"/>
      <c r="H52" s="341"/>
      <c r="I52" s="341"/>
      <c r="J52" s="341"/>
      <c r="K52" s="341"/>
      <c r="L52" s="341"/>
      <c r="M52" s="341"/>
    </row>
    <row r="53" spans="1:13" x14ac:dyDescent="0.25">
      <c r="A53" s="341"/>
      <c r="B53" s="341"/>
      <c r="C53" s="341"/>
      <c r="D53" s="341"/>
      <c r="E53" s="341"/>
      <c r="F53" s="341"/>
      <c r="G53" s="341"/>
      <c r="H53" s="341"/>
      <c r="I53" s="341"/>
      <c r="J53" s="341"/>
      <c r="K53" s="341"/>
      <c r="L53" s="341"/>
      <c r="M53" s="341"/>
    </row>
    <row r="54" spans="1:13" x14ac:dyDescent="0.25">
      <c r="A54" s="341"/>
      <c r="B54" s="341"/>
      <c r="C54" s="341"/>
      <c r="D54" s="341"/>
      <c r="E54" s="341"/>
      <c r="F54" s="341"/>
      <c r="G54" s="341"/>
      <c r="H54" s="341"/>
      <c r="I54" s="341"/>
      <c r="J54" s="341"/>
      <c r="K54" s="341"/>
      <c r="L54" s="341"/>
      <c r="M54" s="341"/>
    </row>
    <row r="55" spans="1:13" x14ac:dyDescent="0.25">
      <c r="A55" s="341"/>
      <c r="B55" s="341"/>
      <c r="C55" s="341"/>
      <c r="D55" s="341"/>
      <c r="E55" s="341"/>
      <c r="F55" s="341"/>
      <c r="G55" s="341"/>
      <c r="H55" s="341"/>
      <c r="I55" s="341"/>
      <c r="J55" s="341"/>
      <c r="K55" s="341"/>
      <c r="L55" s="341"/>
      <c r="M55" s="341"/>
    </row>
    <row r="56" spans="1:13" x14ac:dyDescent="0.25">
      <c r="A56" s="341"/>
      <c r="B56" s="341"/>
      <c r="C56" s="341"/>
      <c r="D56" s="341"/>
      <c r="E56" s="341"/>
      <c r="F56" s="341"/>
      <c r="G56" s="341"/>
      <c r="H56" s="341"/>
      <c r="I56" s="341"/>
      <c r="J56" s="341"/>
      <c r="K56" s="341"/>
      <c r="L56" s="341"/>
      <c r="M56" s="341"/>
    </row>
    <row r="57" spans="1:13" ht="15.75" x14ac:dyDescent="0.25">
      <c r="A57" s="342" t="s">
        <v>314</v>
      </c>
      <c r="B57" s="342"/>
      <c r="C57" s="342"/>
      <c r="D57" s="342"/>
      <c r="E57" s="342"/>
      <c r="F57" s="342"/>
      <c r="G57" s="342" t="s">
        <v>315</v>
      </c>
      <c r="H57" s="342"/>
      <c r="I57" s="342"/>
      <c r="J57" s="342"/>
      <c r="K57" s="342"/>
      <c r="L57" s="342"/>
      <c r="M57" s="342"/>
    </row>
    <row r="58" spans="1:13" x14ac:dyDescent="0.25">
      <c r="A58" s="341"/>
      <c r="B58" s="341"/>
      <c r="C58" s="341"/>
      <c r="D58" s="341"/>
      <c r="E58" s="341"/>
      <c r="F58" s="341"/>
      <c r="G58" s="341"/>
      <c r="H58" s="341"/>
      <c r="I58" s="341"/>
      <c r="J58" s="341"/>
      <c r="K58" s="341"/>
      <c r="L58" s="341"/>
      <c r="M58" s="341"/>
    </row>
    <row r="59" spans="1:13" x14ac:dyDescent="0.25">
      <c r="A59" s="341"/>
      <c r="B59" s="341"/>
      <c r="C59" s="341"/>
      <c r="D59" s="341"/>
      <c r="E59" s="341"/>
      <c r="F59" s="341"/>
      <c r="G59" s="341"/>
      <c r="H59" s="341"/>
      <c r="I59" s="341"/>
      <c r="J59" s="341"/>
      <c r="K59" s="341"/>
      <c r="L59" s="341"/>
      <c r="M59" s="341"/>
    </row>
    <row r="60" spans="1:13" x14ac:dyDescent="0.25">
      <c r="A60" s="341"/>
      <c r="B60" s="341"/>
      <c r="C60" s="341"/>
      <c r="D60" s="341"/>
      <c r="E60" s="341"/>
      <c r="F60" s="341"/>
      <c r="G60" s="341"/>
      <c r="H60" s="341"/>
      <c r="I60" s="341"/>
      <c r="J60" s="341"/>
      <c r="K60" s="341"/>
      <c r="L60" s="341"/>
      <c r="M60" s="341"/>
    </row>
    <row r="61" spans="1:13" x14ac:dyDescent="0.25">
      <c r="A61" s="341"/>
      <c r="B61" s="341"/>
      <c r="C61" s="341"/>
      <c r="D61" s="341"/>
      <c r="E61" s="341"/>
      <c r="F61" s="341"/>
      <c r="G61" s="341"/>
      <c r="H61" s="341"/>
      <c r="I61" s="341"/>
      <c r="J61" s="341"/>
      <c r="K61" s="341"/>
      <c r="L61" s="341"/>
      <c r="M61" s="341"/>
    </row>
    <row r="62" spans="1:13" x14ac:dyDescent="0.25">
      <c r="A62" s="341"/>
      <c r="B62" s="341"/>
      <c r="C62" s="341"/>
      <c r="D62" s="341"/>
      <c r="E62" s="341"/>
      <c r="F62" s="341"/>
      <c r="G62" s="341"/>
      <c r="H62" s="341"/>
      <c r="I62" s="341"/>
      <c r="J62" s="341"/>
      <c r="K62" s="341"/>
      <c r="L62" s="341"/>
      <c r="M62" s="341"/>
    </row>
    <row r="63" spans="1:13" x14ac:dyDescent="0.25">
      <c r="A63" s="341"/>
      <c r="B63" s="341"/>
      <c r="C63" s="341"/>
      <c r="D63" s="341"/>
      <c r="E63" s="341"/>
      <c r="F63" s="341"/>
      <c r="G63" s="341"/>
      <c r="H63" s="341"/>
      <c r="I63" s="341"/>
      <c r="J63" s="341"/>
      <c r="K63" s="341"/>
      <c r="L63" s="341"/>
      <c r="M63" s="341"/>
    </row>
    <row r="64" spans="1:13" x14ac:dyDescent="0.25">
      <c r="A64" s="341"/>
      <c r="B64" s="341"/>
      <c r="C64" s="341"/>
      <c r="D64" s="341"/>
      <c r="E64" s="341"/>
      <c r="F64" s="341"/>
      <c r="G64" s="341"/>
      <c r="H64" s="341"/>
      <c r="I64" s="341"/>
      <c r="J64" s="341"/>
      <c r="K64" s="341"/>
      <c r="L64" s="341"/>
      <c r="M64" s="341"/>
    </row>
    <row r="65" spans="1:13" x14ac:dyDescent="0.25">
      <c r="A65" s="341"/>
      <c r="B65" s="341"/>
      <c r="C65" s="341"/>
      <c r="D65" s="341"/>
      <c r="E65" s="341"/>
      <c r="F65" s="341"/>
      <c r="G65" s="341"/>
      <c r="H65" s="341"/>
      <c r="I65" s="341"/>
      <c r="J65" s="341"/>
      <c r="K65" s="341"/>
      <c r="L65" s="341"/>
      <c r="M65" s="341"/>
    </row>
    <row r="66" spans="1:13" x14ac:dyDescent="0.25">
      <c r="A66" s="341"/>
      <c r="B66" s="341"/>
      <c r="C66" s="341"/>
      <c r="D66" s="341"/>
      <c r="E66" s="341"/>
      <c r="F66" s="341"/>
      <c r="G66" s="341"/>
      <c r="H66" s="341"/>
      <c r="I66" s="341"/>
      <c r="J66" s="341"/>
      <c r="K66" s="341"/>
      <c r="L66" s="341"/>
      <c r="M66" s="341"/>
    </row>
    <row r="67" spans="1:13" x14ac:dyDescent="0.25">
      <c r="A67" s="341"/>
      <c r="B67" s="341"/>
      <c r="C67" s="341"/>
      <c r="D67" s="341"/>
      <c r="E67" s="341"/>
      <c r="F67" s="341"/>
      <c r="G67" s="341"/>
      <c r="H67" s="341"/>
      <c r="I67" s="341"/>
      <c r="J67" s="341"/>
      <c r="K67" s="341"/>
      <c r="L67" s="341"/>
      <c r="M67" s="341"/>
    </row>
    <row r="68" spans="1:13" x14ac:dyDescent="0.25">
      <c r="A68" s="341"/>
      <c r="B68" s="341"/>
      <c r="C68" s="341"/>
      <c r="D68" s="341"/>
      <c r="E68" s="341"/>
      <c r="F68" s="341"/>
      <c r="G68" s="341"/>
      <c r="H68" s="341"/>
      <c r="I68" s="341"/>
      <c r="J68" s="341"/>
      <c r="K68" s="341"/>
      <c r="L68" s="341"/>
      <c r="M68" s="341"/>
    </row>
    <row r="69" spans="1:13" x14ac:dyDescent="0.25">
      <c r="A69" s="341"/>
      <c r="B69" s="341"/>
      <c r="C69" s="341"/>
      <c r="D69" s="341"/>
      <c r="E69" s="341"/>
      <c r="F69" s="341"/>
      <c r="G69" s="341"/>
      <c r="H69" s="341"/>
      <c r="I69" s="341"/>
      <c r="J69" s="341"/>
      <c r="K69" s="341"/>
      <c r="L69" s="341"/>
      <c r="M69" s="341"/>
    </row>
    <row r="70" spans="1:13" x14ac:dyDescent="0.25">
      <c r="A70" s="341"/>
      <c r="B70" s="341"/>
      <c r="C70" s="341"/>
      <c r="D70" s="341"/>
      <c r="E70" s="341"/>
      <c r="F70" s="341"/>
      <c r="G70" s="341"/>
      <c r="H70" s="341"/>
      <c r="I70" s="341"/>
      <c r="J70" s="341"/>
      <c r="K70" s="341"/>
      <c r="L70" s="341"/>
      <c r="M70" s="341"/>
    </row>
    <row r="71" spans="1:13" x14ac:dyDescent="0.25">
      <c r="A71" s="341"/>
      <c r="B71" s="341"/>
      <c r="C71" s="341"/>
      <c r="D71" s="341"/>
      <c r="E71" s="341"/>
      <c r="F71" s="341"/>
      <c r="G71" s="341"/>
      <c r="H71" s="341"/>
      <c r="I71" s="341"/>
      <c r="J71" s="341"/>
      <c r="K71" s="341"/>
      <c r="L71" s="341"/>
      <c r="M71" s="341"/>
    </row>
    <row r="72" spans="1:13" x14ac:dyDescent="0.25">
      <c r="A72" s="341"/>
      <c r="B72" s="341"/>
      <c r="C72" s="341"/>
      <c r="D72" s="341"/>
      <c r="E72" s="341"/>
      <c r="F72" s="341"/>
      <c r="G72" s="341"/>
      <c r="H72" s="341"/>
      <c r="I72" s="341"/>
      <c r="J72" s="341"/>
      <c r="K72" s="341"/>
      <c r="L72" s="341"/>
      <c r="M72" s="341"/>
    </row>
    <row r="73" spans="1:13" x14ac:dyDescent="0.25">
      <c r="A73" s="341"/>
      <c r="B73" s="341"/>
      <c r="C73" s="341"/>
      <c r="D73" s="341"/>
      <c r="E73" s="341"/>
      <c r="F73" s="341"/>
      <c r="G73" s="341"/>
      <c r="H73" s="341"/>
      <c r="I73" s="341"/>
      <c r="J73" s="341"/>
      <c r="K73" s="341"/>
      <c r="L73" s="341"/>
      <c r="M73" s="341"/>
    </row>
    <row r="74" spans="1:13" x14ac:dyDescent="0.25">
      <c r="A74" s="341"/>
      <c r="B74" s="341"/>
      <c r="C74" s="341"/>
      <c r="D74" s="341"/>
      <c r="E74" s="341"/>
      <c r="F74" s="341"/>
      <c r="G74" s="341"/>
      <c r="H74" s="341"/>
      <c r="I74" s="341"/>
      <c r="J74" s="341"/>
      <c r="K74" s="341"/>
      <c r="L74" s="341"/>
      <c r="M74" s="341"/>
    </row>
    <row r="75" spans="1:13" ht="15.75" x14ac:dyDescent="0.25">
      <c r="A75" s="342" t="s">
        <v>291</v>
      </c>
      <c r="B75" s="342"/>
      <c r="C75" s="342"/>
      <c r="D75" s="342"/>
      <c r="E75" s="342"/>
      <c r="F75" s="342"/>
      <c r="G75" s="342" t="s">
        <v>316</v>
      </c>
      <c r="H75" s="342"/>
      <c r="I75" s="342"/>
      <c r="J75" s="342"/>
      <c r="K75" s="342"/>
      <c r="L75" s="342"/>
      <c r="M75" s="342"/>
    </row>
    <row r="76" spans="1:13" x14ac:dyDescent="0.25">
      <c r="A76" s="341"/>
      <c r="B76" s="341"/>
      <c r="C76" s="341"/>
      <c r="D76" s="341"/>
      <c r="E76" s="341"/>
      <c r="F76" s="341"/>
      <c r="G76" s="341"/>
      <c r="H76" s="341"/>
      <c r="I76" s="341"/>
      <c r="J76" s="341"/>
      <c r="K76" s="341"/>
      <c r="L76" s="341"/>
      <c r="M76" s="341"/>
    </row>
    <row r="77" spans="1:13" x14ac:dyDescent="0.25">
      <c r="A77" s="341"/>
      <c r="B77" s="341"/>
      <c r="C77" s="341"/>
      <c r="D77" s="341"/>
      <c r="E77" s="341"/>
      <c r="F77" s="341"/>
      <c r="G77" s="341"/>
      <c r="H77" s="341"/>
      <c r="I77" s="341"/>
      <c r="J77" s="341"/>
      <c r="K77" s="341"/>
      <c r="L77" s="341"/>
      <c r="M77" s="341"/>
    </row>
    <row r="78" spans="1:13" x14ac:dyDescent="0.25">
      <c r="A78" s="341"/>
      <c r="B78" s="341"/>
      <c r="C78" s="341"/>
      <c r="D78" s="341"/>
      <c r="E78" s="341"/>
      <c r="F78" s="341"/>
      <c r="G78" s="341"/>
      <c r="H78" s="341"/>
      <c r="I78" s="341"/>
      <c r="J78" s="341"/>
      <c r="K78" s="341"/>
      <c r="L78" s="341"/>
      <c r="M78" s="341"/>
    </row>
    <row r="79" spans="1:13" x14ac:dyDescent="0.25">
      <c r="A79" s="341"/>
      <c r="B79" s="341"/>
      <c r="C79" s="341"/>
      <c r="D79" s="341"/>
      <c r="E79" s="341"/>
      <c r="F79" s="341"/>
      <c r="G79" s="341"/>
      <c r="H79" s="341"/>
      <c r="I79" s="341"/>
      <c r="J79" s="341"/>
      <c r="K79" s="341"/>
      <c r="L79" s="341"/>
      <c r="M79" s="341"/>
    </row>
    <row r="80" spans="1:13" x14ac:dyDescent="0.25">
      <c r="A80" s="341"/>
      <c r="B80" s="341"/>
      <c r="C80" s="341"/>
      <c r="D80" s="341"/>
      <c r="E80" s="341"/>
      <c r="F80" s="341"/>
      <c r="G80" s="341"/>
      <c r="H80" s="341"/>
      <c r="I80" s="341"/>
      <c r="J80" s="341"/>
      <c r="K80" s="341"/>
      <c r="L80" s="341"/>
      <c r="M80" s="341"/>
    </row>
    <row r="81" spans="1:13" x14ac:dyDescent="0.25">
      <c r="A81" s="341"/>
      <c r="B81" s="341"/>
      <c r="C81" s="341"/>
      <c r="D81" s="341"/>
      <c r="E81" s="341"/>
      <c r="F81" s="341"/>
      <c r="G81" s="341"/>
      <c r="H81" s="341"/>
      <c r="I81" s="341"/>
      <c r="J81" s="341"/>
      <c r="K81" s="341"/>
      <c r="L81" s="341"/>
      <c r="M81" s="341"/>
    </row>
    <row r="82" spans="1:13" x14ac:dyDescent="0.25">
      <c r="A82" s="341"/>
      <c r="B82" s="341"/>
      <c r="C82" s="341"/>
      <c r="D82" s="341"/>
      <c r="E82" s="341"/>
      <c r="F82" s="341"/>
      <c r="G82" s="341"/>
      <c r="H82" s="341"/>
      <c r="I82" s="341"/>
      <c r="J82" s="341"/>
      <c r="K82" s="341"/>
      <c r="L82" s="341"/>
      <c r="M82" s="341"/>
    </row>
    <row r="83" spans="1:13" x14ac:dyDescent="0.25">
      <c r="A83" s="341"/>
      <c r="B83" s="341"/>
      <c r="C83" s="341"/>
      <c r="D83" s="341"/>
      <c r="E83" s="341"/>
      <c r="F83" s="341"/>
      <c r="G83" s="341"/>
      <c r="H83" s="341"/>
      <c r="I83" s="341"/>
      <c r="J83" s="341"/>
      <c r="K83" s="341"/>
      <c r="L83" s="341"/>
      <c r="M83" s="341"/>
    </row>
    <row r="84" spans="1:13" x14ac:dyDescent="0.25">
      <c r="A84" s="341"/>
      <c r="B84" s="341"/>
      <c r="C84" s="341"/>
      <c r="D84" s="341"/>
      <c r="E84" s="341"/>
      <c r="F84" s="341"/>
      <c r="G84" s="341"/>
      <c r="H84" s="341"/>
      <c r="I84" s="341"/>
      <c r="J84" s="341"/>
      <c r="K84" s="341"/>
      <c r="L84" s="341"/>
      <c r="M84" s="341"/>
    </row>
    <row r="85" spans="1:13" x14ac:dyDescent="0.25">
      <c r="A85" s="341"/>
      <c r="B85" s="341"/>
      <c r="C85" s="341"/>
      <c r="D85" s="341"/>
      <c r="E85" s="341"/>
      <c r="F85" s="341"/>
      <c r="G85" s="341"/>
      <c r="H85" s="341"/>
      <c r="I85" s="341"/>
      <c r="J85" s="341"/>
      <c r="K85" s="341"/>
      <c r="L85" s="341"/>
      <c r="M85" s="341"/>
    </row>
    <row r="86" spans="1:13" x14ac:dyDescent="0.25">
      <c r="A86" s="341"/>
      <c r="B86" s="341"/>
      <c r="C86" s="341"/>
      <c r="D86" s="341"/>
      <c r="E86" s="341"/>
      <c r="F86" s="341"/>
      <c r="G86" s="341"/>
      <c r="H86" s="341"/>
      <c r="I86" s="341"/>
      <c r="J86" s="341"/>
      <c r="K86" s="341"/>
      <c r="L86" s="341"/>
      <c r="M86" s="341"/>
    </row>
    <row r="87" spans="1:13" x14ac:dyDescent="0.25">
      <c r="A87" s="341"/>
      <c r="B87" s="341"/>
      <c r="C87" s="341"/>
      <c r="D87" s="341"/>
      <c r="E87" s="341"/>
      <c r="F87" s="341"/>
      <c r="G87" s="341"/>
      <c r="H87" s="341"/>
      <c r="I87" s="341"/>
      <c r="J87" s="341"/>
      <c r="K87" s="341"/>
      <c r="L87" s="341"/>
      <c r="M87" s="341"/>
    </row>
    <row r="88" spans="1:13" x14ac:dyDescent="0.25">
      <c r="A88" s="341"/>
      <c r="B88" s="341"/>
      <c r="C88" s="341"/>
      <c r="D88" s="341"/>
      <c r="E88" s="341"/>
      <c r="F88" s="341"/>
      <c r="G88" s="341"/>
      <c r="H88" s="341"/>
      <c r="I88" s="341"/>
      <c r="J88" s="341"/>
      <c r="K88" s="341"/>
      <c r="L88" s="341"/>
      <c r="M88" s="341"/>
    </row>
    <row r="89" spans="1:13" x14ac:dyDescent="0.25">
      <c r="A89" s="341"/>
      <c r="B89" s="341"/>
      <c r="C89" s="341"/>
      <c r="D89" s="341"/>
      <c r="E89" s="341"/>
      <c r="F89" s="341"/>
      <c r="G89" s="341"/>
      <c r="H89" s="341"/>
      <c r="I89" s="341"/>
      <c r="J89" s="341"/>
      <c r="K89" s="341"/>
      <c r="L89" s="341"/>
      <c r="M89" s="341"/>
    </row>
    <row r="90" spans="1:13" x14ac:dyDescent="0.25">
      <c r="A90" s="341"/>
      <c r="B90" s="341"/>
      <c r="C90" s="341"/>
      <c r="D90" s="341"/>
      <c r="E90" s="341"/>
      <c r="F90" s="341"/>
      <c r="G90" s="341"/>
      <c r="H90" s="341"/>
      <c r="I90" s="341"/>
      <c r="J90" s="341"/>
      <c r="K90" s="341"/>
      <c r="L90" s="341"/>
      <c r="M90" s="341"/>
    </row>
    <row r="91" spans="1:13" x14ac:dyDescent="0.25">
      <c r="A91" s="341"/>
      <c r="B91" s="341"/>
      <c r="C91" s="341"/>
      <c r="D91" s="341"/>
      <c r="E91" s="341"/>
      <c r="F91" s="341"/>
      <c r="G91" s="341"/>
      <c r="H91" s="341"/>
      <c r="I91" s="341"/>
      <c r="J91" s="341"/>
      <c r="K91" s="341"/>
      <c r="L91" s="341"/>
      <c r="M91" s="341"/>
    </row>
    <row r="92" spans="1:13" x14ac:dyDescent="0.25">
      <c r="A92" s="341"/>
      <c r="B92" s="341"/>
      <c r="C92" s="341"/>
      <c r="D92" s="341"/>
      <c r="E92" s="341"/>
      <c r="F92" s="341"/>
      <c r="G92" s="341"/>
      <c r="H92" s="341"/>
      <c r="I92" s="341"/>
      <c r="J92" s="341"/>
      <c r="K92" s="341"/>
      <c r="L92" s="341"/>
      <c r="M92" s="341"/>
    </row>
    <row r="93" spans="1:13" ht="15.75" x14ac:dyDescent="0.25">
      <c r="A93" s="342" t="s">
        <v>317</v>
      </c>
      <c r="B93" s="342"/>
      <c r="C93" s="342"/>
      <c r="D93" s="342"/>
      <c r="E93" s="342"/>
      <c r="F93" s="342"/>
      <c r="G93" s="342" t="s">
        <v>319</v>
      </c>
      <c r="H93" s="342"/>
      <c r="I93" s="342"/>
      <c r="J93" s="342"/>
      <c r="K93" s="342"/>
      <c r="L93" s="342"/>
      <c r="M93" s="342"/>
    </row>
    <row r="94" spans="1:13" x14ac:dyDescent="0.25">
      <c r="A94" s="341"/>
      <c r="B94" s="341"/>
      <c r="C94" s="341"/>
      <c r="D94" s="341"/>
      <c r="E94" s="341"/>
      <c r="F94" s="341"/>
      <c r="G94" s="341"/>
      <c r="H94" s="341"/>
      <c r="I94" s="341"/>
      <c r="J94" s="341"/>
      <c r="K94" s="341"/>
      <c r="L94" s="341"/>
      <c r="M94" s="341"/>
    </row>
    <row r="95" spans="1:13" x14ac:dyDescent="0.25">
      <c r="A95" s="341"/>
      <c r="B95" s="341"/>
      <c r="C95" s="341"/>
      <c r="D95" s="341"/>
      <c r="E95" s="341"/>
      <c r="F95" s="341"/>
      <c r="G95" s="341"/>
      <c r="H95" s="341"/>
      <c r="I95" s="341"/>
      <c r="J95" s="341"/>
      <c r="K95" s="341"/>
      <c r="L95" s="341"/>
      <c r="M95" s="341"/>
    </row>
    <row r="96" spans="1:13" x14ac:dyDescent="0.25">
      <c r="A96" s="341"/>
      <c r="B96" s="341"/>
      <c r="C96" s="341"/>
      <c r="D96" s="341"/>
      <c r="E96" s="341"/>
      <c r="F96" s="341"/>
      <c r="G96" s="341"/>
      <c r="H96" s="341"/>
      <c r="I96" s="341"/>
      <c r="J96" s="341"/>
      <c r="K96" s="341"/>
      <c r="L96" s="341"/>
      <c r="M96" s="341"/>
    </row>
    <row r="97" spans="1:13" x14ac:dyDescent="0.25">
      <c r="A97" s="341"/>
      <c r="B97" s="341"/>
      <c r="C97" s="341"/>
      <c r="D97" s="341"/>
      <c r="E97" s="341"/>
      <c r="F97" s="341"/>
      <c r="G97" s="341"/>
      <c r="H97" s="341"/>
      <c r="I97" s="341"/>
      <c r="J97" s="341"/>
      <c r="K97" s="341"/>
      <c r="L97" s="341"/>
      <c r="M97" s="341"/>
    </row>
    <row r="98" spans="1:13" x14ac:dyDescent="0.25">
      <c r="A98" s="341"/>
      <c r="B98" s="341"/>
      <c r="C98" s="341"/>
      <c r="D98" s="341"/>
      <c r="E98" s="341"/>
      <c r="F98" s="341"/>
      <c r="G98" s="341"/>
      <c r="H98" s="341"/>
      <c r="I98" s="341"/>
      <c r="J98" s="341"/>
      <c r="K98" s="341"/>
      <c r="L98" s="341"/>
      <c r="M98" s="341"/>
    </row>
    <row r="99" spans="1:13" x14ac:dyDescent="0.25">
      <c r="A99" s="341"/>
      <c r="B99" s="341"/>
      <c r="C99" s="341"/>
      <c r="D99" s="341"/>
      <c r="E99" s="341"/>
      <c r="F99" s="341"/>
      <c r="G99" s="341"/>
      <c r="H99" s="341"/>
      <c r="I99" s="341"/>
      <c r="J99" s="341"/>
      <c r="K99" s="341"/>
      <c r="L99" s="341"/>
      <c r="M99" s="341"/>
    </row>
    <row r="100" spans="1:13" x14ac:dyDescent="0.25">
      <c r="A100" s="341"/>
      <c r="B100" s="341"/>
      <c r="C100" s="341"/>
      <c r="D100" s="341"/>
      <c r="E100" s="341"/>
      <c r="F100" s="341"/>
      <c r="G100" s="341"/>
      <c r="H100" s="341"/>
      <c r="I100" s="341"/>
      <c r="J100" s="341"/>
      <c r="K100" s="341"/>
      <c r="L100" s="341"/>
      <c r="M100" s="341"/>
    </row>
    <row r="101" spans="1:13" x14ac:dyDescent="0.25">
      <c r="A101" s="341"/>
      <c r="B101" s="341"/>
      <c r="C101" s="341"/>
      <c r="D101" s="341"/>
      <c r="E101" s="341"/>
      <c r="F101" s="341"/>
      <c r="G101" s="341"/>
      <c r="H101" s="341"/>
      <c r="I101" s="341"/>
      <c r="J101" s="341"/>
      <c r="K101" s="341"/>
      <c r="L101" s="341"/>
      <c r="M101" s="341"/>
    </row>
    <row r="102" spans="1:13" x14ac:dyDescent="0.25">
      <c r="A102" s="341"/>
      <c r="B102" s="341"/>
      <c r="C102" s="341"/>
      <c r="D102" s="341"/>
      <c r="E102" s="341"/>
      <c r="F102" s="341"/>
      <c r="G102" s="341"/>
      <c r="H102" s="341"/>
      <c r="I102" s="341"/>
      <c r="J102" s="341"/>
      <c r="K102" s="341"/>
      <c r="L102" s="341"/>
      <c r="M102" s="341"/>
    </row>
    <row r="103" spans="1:13" x14ac:dyDescent="0.25">
      <c r="A103" s="341"/>
      <c r="B103" s="341"/>
      <c r="C103" s="341"/>
      <c r="D103" s="341"/>
      <c r="E103" s="341"/>
      <c r="F103" s="341"/>
      <c r="G103" s="341"/>
      <c r="H103" s="341"/>
      <c r="I103" s="341"/>
      <c r="J103" s="341"/>
      <c r="K103" s="341"/>
      <c r="L103" s="341"/>
      <c r="M103" s="341"/>
    </row>
    <row r="104" spans="1:13" x14ac:dyDescent="0.25">
      <c r="A104" s="341"/>
      <c r="B104" s="341"/>
      <c r="C104" s="341"/>
      <c r="D104" s="341"/>
      <c r="E104" s="341"/>
      <c r="F104" s="341"/>
      <c r="G104" s="341"/>
      <c r="H104" s="341"/>
      <c r="I104" s="341"/>
      <c r="J104" s="341"/>
      <c r="K104" s="341"/>
      <c r="L104" s="341"/>
      <c r="M104" s="341"/>
    </row>
    <row r="105" spans="1:13" x14ac:dyDescent="0.25">
      <c r="A105" s="341"/>
      <c r="B105" s="341"/>
      <c r="C105" s="341"/>
      <c r="D105" s="341"/>
      <c r="E105" s="341"/>
      <c r="F105" s="341"/>
      <c r="G105" s="341"/>
      <c r="H105" s="341"/>
      <c r="I105" s="341"/>
      <c r="J105" s="341"/>
      <c r="K105" s="341"/>
      <c r="L105" s="341"/>
      <c r="M105" s="341"/>
    </row>
    <row r="106" spans="1:13" x14ac:dyDescent="0.25">
      <c r="A106" s="341"/>
      <c r="B106" s="341"/>
      <c r="C106" s="341"/>
      <c r="D106" s="341"/>
      <c r="E106" s="341"/>
      <c r="F106" s="341"/>
      <c r="G106" s="341"/>
      <c r="H106" s="341"/>
      <c r="I106" s="341"/>
      <c r="J106" s="341"/>
      <c r="K106" s="341"/>
      <c r="L106" s="341"/>
      <c r="M106" s="341"/>
    </row>
    <row r="107" spans="1:13" x14ac:dyDescent="0.25">
      <c r="A107" s="341"/>
      <c r="B107" s="341"/>
      <c r="C107" s="341"/>
      <c r="D107" s="341"/>
      <c r="E107" s="341"/>
      <c r="F107" s="341"/>
      <c r="G107" s="341"/>
      <c r="H107" s="341"/>
      <c r="I107" s="341"/>
      <c r="J107" s="341"/>
      <c r="K107" s="341"/>
      <c r="L107" s="341"/>
      <c r="M107" s="341"/>
    </row>
    <row r="108" spans="1:13" x14ac:dyDescent="0.25">
      <c r="A108" s="341"/>
      <c r="B108" s="341"/>
      <c r="C108" s="341"/>
      <c r="D108" s="341"/>
      <c r="E108" s="341"/>
      <c r="F108" s="341"/>
      <c r="G108" s="341"/>
      <c r="H108" s="341"/>
      <c r="I108" s="341"/>
      <c r="J108" s="341"/>
      <c r="K108" s="341"/>
      <c r="L108" s="341"/>
      <c r="M108" s="341"/>
    </row>
    <row r="109" spans="1:13" x14ac:dyDescent="0.25">
      <c r="A109" s="341"/>
      <c r="B109" s="341"/>
      <c r="C109" s="341"/>
      <c r="D109" s="341"/>
      <c r="E109" s="341"/>
      <c r="F109" s="341"/>
      <c r="G109" s="341"/>
      <c r="H109" s="341"/>
      <c r="I109" s="341"/>
      <c r="J109" s="341"/>
      <c r="K109" s="341"/>
      <c r="L109" s="341"/>
      <c r="M109" s="341"/>
    </row>
    <row r="110" spans="1:13" x14ac:dyDescent="0.25">
      <c r="A110" s="341"/>
      <c r="B110" s="341"/>
      <c r="C110" s="341"/>
      <c r="D110" s="341"/>
      <c r="E110" s="341"/>
      <c r="F110" s="341"/>
      <c r="G110" s="341"/>
      <c r="H110" s="341"/>
      <c r="I110" s="341"/>
      <c r="J110" s="341"/>
      <c r="K110" s="341"/>
      <c r="L110" s="341"/>
      <c r="M110" s="341"/>
    </row>
    <row r="111" spans="1:13" ht="15.75" x14ac:dyDescent="0.25">
      <c r="A111" s="342" t="s">
        <v>321</v>
      </c>
      <c r="B111" s="342"/>
      <c r="C111" s="342"/>
      <c r="D111" s="342"/>
      <c r="E111" s="342"/>
      <c r="F111" s="342"/>
      <c r="G111" s="342" t="s">
        <v>325</v>
      </c>
      <c r="H111" s="342"/>
      <c r="I111" s="342"/>
      <c r="J111" s="342"/>
      <c r="K111" s="342"/>
      <c r="L111" s="342"/>
      <c r="M111" s="342"/>
    </row>
    <row r="112" spans="1:13" x14ac:dyDescent="0.25">
      <c r="A112" s="341"/>
      <c r="B112" s="341"/>
      <c r="C112" s="341"/>
      <c r="D112" s="341"/>
      <c r="E112" s="341"/>
      <c r="F112" s="341"/>
      <c r="G112" s="341"/>
      <c r="H112" s="341"/>
      <c r="I112" s="341"/>
      <c r="J112" s="341"/>
      <c r="K112" s="341"/>
      <c r="L112" s="341"/>
      <c r="M112" s="341"/>
    </row>
    <row r="113" spans="1:13" x14ac:dyDescent="0.25">
      <c r="A113" s="341"/>
      <c r="B113" s="341"/>
      <c r="C113" s="341"/>
      <c r="D113" s="341"/>
      <c r="E113" s="341"/>
      <c r="F113" s="341"/>
      <c r="G113" s="341"/>
      <c r="H113" s="341"/>
      <c r="I113" s="341"/>
      <c r="J113" s="341"/>
      <c r="K113" s="341"/>
      <c r="L113" s="341"/>
      <c r="M113" s="341"/>
    </row>
    <row r="114" spans="1:13" x14ac:dyDescent="0.25">
      <c r="A114" s="341"/>
      <c r="B114" s="341"/>
      <c r="C114" s="341"/>
      <c r="D114" s="341"/>
      <c r="E114" s="341"/>
      <c r="F114" s="341"/>
      <c r="G114" s="341"/>
      <c r="H114" s="341"/>
      <c r="I114" s="341"/>
      <c r="J114" s="341"/>
      <c r="K114" s="341"/>
      <c r="L114" s="341"/>
      <c r="M114" s="341"/>
    </row>
    <row r="115" spans="1:13" x14ac:dyDescent="0.25">
      <c r="A115" s="341"/>
      <c r="B115" s="341"/>
      <c r="C115" s="341"/>
      <c r="D115" s="341"/>
      <c r="E115" s="341"/>
      <c r="F115" s="341"/>
      <c r="G115" s="341"/>
      <c r="H115" s="341"/>
      <c r="I115" s="341"/>
      <c r="J115" s="341"/>
      <c r="K115" s="341"/>
      <c r="L115" s="341"/>
      <c r="M115" s="341"/>
    </row>
    <row r="116" spans="1:13" x14ac:dyDescent="0.25">
      <c r="A116" s="341"/>
      <c r="B116" s="341"/>
      <c r="C116" s="341"/>
      <c r="D116" s="341"/>
      <c r="E116" s="341"/>
      <c r="F116" s="341"/>
      <c r="G116" s="341"/>
      <c r="H116" s="341"/>
      <c r="I116" s="341"/>
      <c r="J116" s="341"/>
      <c r="K116" s="341"/>
      <c r="L116" s="341"/>
      <c r="M116" s="341"/>
    </row>
    <row r="117" spans="1:13" x14ac:dyDescent="0.25">
      <c r="A117" s="341"/>
      <c r="B117" s="341"/>
      <c r="C117" s="341"/>
      <c r="D117" s="341"/>
      <c r="E117" s="341"/>
      <c r="F117" s="341"/>
      <c r="G117" s="341"/>
      <c r="H117" s="341"/>
      <c r="I117" s="341"/>
      <c r="J117" s="341"/>
      <c r="K117" s="341"/>
      <c r="L117" s="341"/>
      <c r="M117" s="341"/>
    </row>
    <row r="118" spans="1:13" x14ac:dyDescent="0.25">
      <c r="A118" s="341"/>
      <c r="B118" s="341"/>
      <c r="C118" s="341"/>
      <c r="D118" s="341"/>
      <c r="E118" s="341"/>
      <c r="F118" s="341"/>
      <c r="G118" s="341"/>
      <c r="H118" s="341"/>
      <c r="I118" s="341"/>
      <c r="J118" s="341"/>
      <c r="K118" s="341"/>
      <c r="L118" s="341"/>
      <c r="M118" s="341"/>
    </row>
    <row r="119" spans="1:13" x14ac:dyDescent="0.25">
      <c r="A119" s="341"/>
      <c r="B119" s="341"/>
      <c r="C119" s="341"/>
      <c r="D119" s="341"/>
      <c r="E119" s="341"/>
      <c r="F119" s="341"/>
      <c r="G119" s="341"/>
      <c r="H119" s="341"/>
      <c r="I119" s="341"/>
      <c r="J119" s="341"/>
      <c r="K119" s="341"/>
      <c r="L119" s="341"/>
      <c r="M119" s="341"/>
    </row>
    <row r="120" spans="1:13" x14ac:dyDescent="0.25">
      <c r="A120" s="341"/>
      <c r="B120" s="341"/>
      <c r="C120" s="341"/>
      <c r="D120" s="341"/>
      <c r="E120" s="341"/>
      <c r="F120" s="341"/>
      <c r="G120" s="341"/>
      <c r="H120" s="341"/>
      <c r="I120" s="341"/>
      <c r="J120" s="341"/>
      <c r="K120" s="341"/>
      <c r="L120" s="341"/>
      <c r="M120" s="341"/>
    </row>
    <row r="121" spans="1:13" x14ac:dyDescent="0.25">
      <c r="A121" s="341"/>
      <c r="B121" s="341"/>
      <c r="C121" s="341"/>
      <c r="D121" s="341"/>
      <c r="E121" s="341"/>
      <c r="F121" s="341"/>
      <c r="G121" s="341"/>
      <c r="H121" s="341"/>
      <c r="I121" s="341"/>
      <c r="J121" s="341"/>
      <c r="K121" s="341"/>
      <c r="L121" s="341"/>
      <c r="M121" s="341"/>
    </row>
    <row r="122" spans="1:13" x14ac:dyDescent="0.25">
      <c r="A122" s="341"/>
      <c r="B122" s="341"/>
      <c r="C122" s="341"/>
      <c r="D122" s="341"/>
      <c r="E122" s="341"/>
      <c r="F122" s="341"/>
      <c r="G122" s="341"/>
      <c r="H122" s="341"/>
      <c r="I122" s="341"/>
      <c r="J122" s="341"/>
      <c r="K122" s="341"/>
      <c r="L122" s="341"/>
      <c r="M122" s="341"/>
    </row>
    <row r="123" spans="1:13" x14ac:dyDescent="0.25">
      <c r="A123" s="341"/>
      <c r="B123" s="341"/>
      <c r="C123" s="341"/>
      <c r="D123" s="341"/>
      <c r="E123" s="341"/>
      <c r="F123" s="341"/>
      <c r="G123" s="341"/>
      <c r="H123" s="341"/>
      <c r="I123" s="341"/>
      <c r="J123" s="341"/>
      <c r="K123" s="341"/>
      <c r="L123" s="341"/>
      <c r="M123" s="341"/>
    </row>
    <row r="124" spans="1:13" x14ac:dyDescent="0.25">
      <c r="A124" s="341"/>
      <c r="B124" s="341"/>
      <c r="C124" s="341"/>
      <c r="D124" s="341"/>
      <c r="E124" s="341"/>
      <c r="F124" s="341"/>
      <c r="G124" s="341"/>
      <c r="H124" s="341"/>
      <c r="I124" s="341"/>
      <c r="J124" s="341"/>
      <c r="K124" s="341"/>
      <c r="L124" s="341"/>
      <c r="M124" s="341"/>
    </row>
    <row r="125" spans="1:13" x14ac:dyDescent="0.25">
      <c r="A125" s="341"/>
      <c r="B125" s="341"/>
      <c r="C125" s="341"/>
      <c r="D125" s="341"/>
      <c r="E125" s="341"/>
      <c r="F125" s="341"/>
      <c r="G125" s="341"/>
      <c r="H125" s="341"/>
      <c r="I125" s="341"/>
      <c r="J125" s="341"/>
      <c r="K125" s="341"/>
      <c r="L125" s="341"/>
      <c r="M125" s="341"/>
    </row>
    <row r="126" spans="1:13" x14ac:dyDescent="0.25">
      <c r="A126" s="341"/>
      <c r="B126" s="341"/>
      <c r="C126" s="341"/>
      <c r="D126" s="341"/>
      <c r="E126" s="341"/>
      <c r="F126" s="341"/>
      <c r="G126" s="341"/>
      <c r="H126" s="341"/>
      <c r="I126" s="341"/>
      <c r="J126" s="341"/>
      <c r="K126" s="341"/>
      <c r="L126" s="341"/>
      <c r="M126" s="341"/>
    </row>
    <row r="127" spans="1:13" x14ac:dyDescent="0.25">
      <c r="A127" s="341"/>
      <c r="B127" s="341"/>
      <c r="C127" s="341"/>
      <c r="D127" s="341"/>
      <c r="E127" s="341"/>
      <c r="F127" s="341"/>
      <c r="G127" s="341"/>
      <c r="H127" s="341"/>
      <c r="I127" s="341"/>
      <c r="J127" s="341"/>
      <c r="K127" s="341"/>
      <c r="L127" s="341"/>
      <c r="M127" s="341"/>
    </row>
    <row r="128" spans="1:13" x14ac:dyDescent="0.25">
      <c r="A128" s="341"/>
      <c r="B128" s="341"/>
      <c r="C128" s="341"/>
      <c r="D128" s="341"/>
      <c r="E128" s="341"/>
      <c r="F128" s="341"/>
      <c r="G128" s="341"/>
      <c r="H128" s="341"/>
      <c r="I128" s="341"/>
      <c r="J128" s="341"/>
      <c r="K128" s="341"/>
      <c r="L128" s="341"/>
      <c r="M128" s="341"/>
    </row>
    <row r="129" spans="1:13" ht="15.75" x14ac:dyDescent="0.25">
      <c r="A129" s="342" t="s">
        <v>345</v>
      </c>
      <c r="B129" s="342"/>
      <c r="C129" s="342"/>
      <c r="D129" s="342"/>
      <c r="E129" s="342"/>
      <c r="F129" s="342"/>
      <c r="G129" s="342" t="s">
        <v>346</v>
      </c>
      <c r="H129" s="342"/>
      <c r="I129" s="342"/>
      <c r="J129" s="342"/>
      <c r="K129" s="342"/>
      <c r="L129" s="342"/>
      <c r="M129" s="342"/>
    </row>
    <row r="130" spans="1:13" x14ac:dyDescent="0.25">
      <c r="A130" s="341"/>
      <c r="B130" s="341"/>
      <c r="C130" s="341"/>
      <c r="D130" s="341"/>
      <c r="E130" s="341"/>
      <c r="F130" s="341"/>
      <c r="G130" s="341"/>
      <c r="H130" s="341"/>
      <c r="I130" s="341"/>
      <c r="J130" s="341"/>
      <c r="K130" s="341"/>
      <c r="L130" s="341"/>
      <c r="M130" s="341"/>
    </row>
    <row r="131" spans="1:13" x14ac:dyDescent="0.25">
      <c r="A131" s="341"/>
      <c r="B131" s="341"/>
      <c r="C131" s="341"/>
      <c r="D131" s="341"/>
      <c r="E131" s="341"/>
      <c r="F131" s="341"/>
      <c r="G131" s="341"/>
      <c r="H131" s="341"/>
      <c r="I131" s="341"/>
      <c r="J131" s="341"/>
      <c r="K131" s="341"/>
      <c r="L131" s="341"/>
      <c r="M131" s="341"/>
    </row>
    <row r="132" spans="1:13" x14ac:dyDescent="0.25">
      <c r="A132" s="341"/>
      <c r="B132" s="341"/>
      <c r="C132" s="341"/>
      <c r="D132" s="341"/>
      <c r="E132" s="341"/>
      <c r="F132" s="341"/>
      <c r="G132" s="341"/>
      <c r="H132" s="341"/>
      <c r="I132" s="341"/>
      <c r="J132" s="341"/>
      <c r="K132" s="341"/>
      <c r="L132" s="341"/>
      <c r="M132" s="341"/>
    </row>
    <row r="133" spans="1:13" x14ac:dyDescent="0.25">
      <c r="A133" s="341"/>
      <c r="B133" s="341"/>
      <c r="C133" s="341"/>
      <c r="D133" s="341"/>
      <c r="E133" s="341"/>
      <c r="F133" s="341"/>
      <c r="G133" s="341"/>
      <c r="H133" s="341"/>
      <c r="I133" s="341"/>
      <c r="J133" s="341"/>
      <c r="K133" s="341"/>
      <c r="L133" s="341"/>
      <c r="M133" s="341"/>
    </row>
    <row r="134" spans="1:13" x14ac:dyDescent="0.25">
      <c r="A134" s="341"/>
      <c r="B134" s="341"/>
      <c r="C134" s="341"/>
      <c r="D134" s="341"/>
      <c r="E134" s="341"/>
      <c r="F134" s="341"/>
      <c r="G134" s="341"/>
      <c r="H134" s="341"/>
      <c r="I134" s="341"/>
      <c r="J134" s="341"/>
      <c r="K134" s="341"/>
      <c r="L134" s="341"/>
      <c r="M134" s="341"/>
    </row>
    <row r="135" spans="1:13" x14ac:dyDescent="0.25">
      <c r="A135" s="341"/>
      <c r="B135" s="341"/>
      <c r="C135" s="341"/>
      <c r="D135" s="341"/>
      <c r="E135" s="341"/>
      <c r="F135" s="341"/>
      <c r="G135" s="341"/>
      <c r="H135" s="341"/>
      <c r="I135" s="341"/>
      <c r="J135" s="341"/>
      <c r="K135" s="341"/>
      <c r="L135" s="341"/>
      <c r="M135" s="341"/>
    </row>
    <row r="136" spans="1:13" x14ac:dyDescent="0.25">
      <c r="A136" s="341"/>
      <c r="B136" s="341"/>
      <c r="C136" s="341"/>
      <c r="D136" s="341"/>
      <c r="E136" s="341"/>
      <c r="F136" s="341"/>
      <c r="G136" s="341"/>
      <c r="H136" s="341"/>
      <c r="I136" s="341"/>
      <c r="J136" s="341"/>
      <c r="K136" s="341"/>
      <c r="L136" s="341"/>
      <c r="M136" s="341"/>
    </row>
    <row r="137" spans="1:13" x14ac:dyDescent="0.25">
      <c r="A137" s="341"/>
      <c r="B137" s="341"/>
      <c r="C137" s="341"/>
      <c r="D137" s="341"/>
      <c r="E137" s="341"/>
      <c r="F137" s="341"/>
      <c r="G137" s="341"/>
      <c r="H137" s="341"/>
      <c r="I137" s="341"/>
      <c r="J137" s="341"/>
      <c r="K137" s="341"/>
      <c r="L137" s="341"/>
      <c r="M137" s="341"/>
    </row>
    <row r="138" spans="1:13" x14ac:dyDescent="0.25">
      <c r="A138" s="341"/>
      <c r="B138" s="341"/>
      <c r="C138" s="341"/>
      <c r="D138" s="341"/>
      <c r="E138" s="341"/>
      <c r="F138" s="341"/>
      <c r="G138" s="341"/>
      <c r="H138" s="341"/>
      <c r="I138" s="341"/>
      <c r="J138" s="341"/>
      <c r="K138" s="341"/>
      <c r="L138" s="341"/>
      <c r="M138" s="341"/>
    </row>
    <row r="139" spans="1:13" x14ac:dyDescent="0.25">
      <c r="A139" s="341"/>
      <c r="B139" s="341"/>
      <c r="C139" s="341"/>
      <c r="D139" s="341"/>
      <c r="E139" s="341"/>
      <c r="F139" s="341"/>
      <c r="G139" s="341"/>
      <c r="H139" s="341"/>
      <c r="I139" s="341"/>
      <c r="J139" s="341"/>
      <c r="K139" s="341"/>
      <c r="L139" s="341"/>
      <c r="M139" s="341"/>
    </row>
    <row r="140" spans="1:13" x14ac:dyDescent="0.25">
      <c r="A140" s="341"/>
      <c r="B140" s="341"/>
      <c r="C140" s="341"/>
      <c r="D140" s="341"/>
      <c r="E140" s="341"/>
      <c r="F140" s="341"/>
      <c r="G140" s="341"/>
      <c r="H140" s="341"/>
      <c r="I140" s="341"/>
      <c r="J140" s="341"/>
      <c r="K140" s="341"/>
      <c r="L140" s="341"/>
      <c r="M140" s="341"/>
    </row>
    <row r="141" spans="1:13" x14ac:dyDescent="0.25">
      <c r="A141" s="341"/>
      <c r="B141" s="341"/>
      <c r="C141" s="341"/>
      <c r="D141" s="341"/>
      <c r="E141" s="341"/>
      <c r="F141" s="341"/>
      <c r="G141" s="341"/>
      <c r="H141" s="341"/>
      <c r="I141" s="341"/>
      <c r="J141" s="341"/>
      <c r="K141" s="341"/>
      <c r="L141" s="341"/>
      <c r="M141" s="341"/>
    </row>
    <row r="142" spans="1:13" x14ac:dyDescent="0.25">
      <c r="A142" s="341"/>
      <c r="B142" s="341"/>
      <c r="C142" s="341"/>
      <c r="D142" s="341"/>
      <c r="E142" s="341"/>
      <c r="F142" s="341"/>
      <c r="G142" s="341"/>
      <c r="H142" s="341"/>
      <c r="I142" s="341"/>
      <c r="J142" s="341"/>
      <c r="K142" s="341"/>
      <c r="L142" s="341"/>
      <c r="M142" s="341"/>
    </row>
    <row r="143" spans="1:13" x14ac:dyDescent="0.25">
      <c r="A143" s="341"/>
      <c r="B143" s="341"/>
      <c r="C143" s="341"/>
      <c r="D143" s="341"/>
      <c r="E143" s="341"/>
      <c r="F143" s="341"/>
      <c r="G143" s="341"/>
      <c r="H143" s="341"/>
      <c r="I143" s="341"/>
      <c r="J143" s="341"/>
      <c r="K143" s="341"/>
      <c r="L143" s="341"/>
      <c r="M143" s="341"/>
    </row>
    <row r="144" spans="1:13" x14ac:dyDescent="0.25">
      <c r="A144" s="341"/>
      <c r="B144" s="341"/>
      <c r="C144" s="341"/>
      <c r="D144" s="341"/>
      <c r="E144" s="341"/>
      <c r="F144" s="341"/>
      <c r="G144" s="341"/>
      <c r="H144" s="341"/>
      <c r="I144" s="341"/>
      <c r="J144" s="341"/>
      <c r="K144" s="341"/>
      <c r="L144" s="341"/>
      <c r="M144" s="341"/>
    </row>
    <row r="145" spans="1:13" x14ac:dyDescent="0.25">
      <c r="A145" s="341"/>
      <c r="B145" s="341"/>
      <c r="C145" s="341"/>
      <c r="D145" s="341"/>
      <c r="E145" s="341"/>
      <c r="F145" s="341"/>
      <c r="G145" s="341"/>
      <c r="H145" s="341"/>
      <c r="I145" s="341"/>
      <c r="J145" s="341"/>
      <c r="K145" s="341"/>
      <c r="L145" s="341"/>
      <c r="M145" s="341"/>
    </row>
    <row r="146" spans="1:13" x14ac:dyDescent="0.25">
      <c r="A146" s="341"/>
      <c r="B146" s="341"/>
      <c r="C146" s="341"/>
      <c r="D146" s="341"/>
      <c r="E146" s="341"/>
      <c r="F146" s="341"/>
      <c r="G146" s="341"/>
      <c r="H146" s="341"/>
      <c r="I146" s="341"/>
      <c r="J146" s="341"/>
      <c r="K146" s="341"/>
      <c r="L146" s="341"/>
      <c r="M146" s="341"/>
    </row>
    <row r="147" spans="1:13" ht="15.75" x14ac:dyDescent="0.25">
      <c r="A147" s="342" t="s">
        <v>347</v>
      </c>
      <c r="B147" s="342"/>
      <c r="C147" s="342"/>
      <c r="D147" s="342"/>
      <c r="E147" s="342"/>
      <c r="F147" s="342"/>
      <c r="G147" s="342" t="s">
        <v>348</v>
      </c>
      <c r="H147" s="342"/>
      <c r="I147" s="342"/>
      <c r="J147" s="342"/>
      <c r="K147" s="342"/>
      <c r="L147" s="342"/>
      <c r="M147" s="342"/>
    </row>
    <row r="148" spans="1:13" s="169" customFormat="1" x14ac:dyDescent="0.25"/>
    <row r="149" spans="1:13" s="169" customFormat="1" x14ac:dyDescent="0.25"/>
    <row r="150" spans="1:13" s="169" customFormat="1" x14ac:dyDescent="0.25"/>
    <row r="151" spans="1:13" s="169" customFormat="1" x14ac:dyDescent="0.25"/>
    <row r="152" spans="1:13" s="169" customFormat="1" x14ac:dyDescent="0.25"/>
    <row r="153" spans="1:13" s="169" customFormat="1" x14ac:dyDescent="0.25"/>
    <row r="154" spans="1:13" s="169" customFormat="1" x14ac:dyDescent="0.25"/>
    <row r="155" spans="1:13" s="169" customFormat="1" x14ac:dyDescent="0.25"/>
    <row r="156" spans="1:13" s="169" customFormat="1" x14ac:dyDescent="0.25"/>
    <row r="157" spans="1:13" s="169" customFormat="1" x14ac:dyDescent="0.25"/>
    <row r="158" spans="1:13" s="169" customFormat="1" x14ac:dyDescent="0.25"/>
    <row r="159" spans="1:13" s="169" customFormat="1" x14ac:dyDescent="0.25"/>
    <row r="160" spans="1:13" s="169" customFormat="1" x14ac:dyDescent="0.25"/>
    <row r="161" s="169" customFormat="1" x14ac:dyDescent="0.25"/>
    <row r="162" s="169" customFormat="1" x14ac:dyDescent="0.25"/>
    <row r="163" s="169" customFormat="1" x14ac:dyDescent="0.25"/>
    <row r="164" s="169" customFormat="1" x14ac:dyDescent="0.25"/>
  </sheetData>
  <mergeCells count="39">
    <mergeCell ref="A130:F146"/>
    <mergeCell ref="G130:M146"/>
    <mergeCell ref="A147:F147"/>
    <mergeCell ref="G147:M147"/>
    <mergeCell ref="A112:F128"/>
    <mergeCell ref="G112:M128"/>
    <mergeCell ref="A129:F129"/>
    <mergeCell ref="G129:M129"/>
    <mergeCell ref="A39:F39"/>
    <mergeCell ref="G39:M39"/>
    <mergeCell ref="A40:F56"/>
    <mergeCell ref="A57:F57"/>
    <mergeCell ref="G40:M56"/>
    <mergeCell ref="G57:M57"/>
    <mergeCell ref="A58:F74"/>
    <mergeCell ref="G58:M74"/>
    <mergeCell ref="A94:F110"/>
    <mergeCell ref="G94:M110"/>
    <mergeCell ref="A111:F111"/>
    <mergeCell ref="G111:M111"/>
    <mergeCell ref="A75:F75"/>
    <mergeCell ref="G75:M75"/>
    <mergeCell ref="A76:F92"/>
    <mergeCell ref="G76:M92"/>
    <mergeCell ref="A93:F93"/>
    <mergeCell ref="G93:M93"/>
    <mergeCell ref="A6:F20"/>
    <mergeCell ref="G6:M20"/>
    <mergeCell ref="A21:F21"/>
    <mergeCell ref="G21:M21"/>
    <mergeCell ref="A22:F38"/>
    <mergeCell ref="G22:M38"/>
    <mergeCell ref="A5:F5"/>
    <mergeCell ref="G5:M5"/>
    <mergeCell ref="A1:M1"/>
    <mergeCell ref="A2:E2"/>
    <mergeCell ref="H2:L2"/>
    <mergeCell ref="A3:M3"/>
    <mergeCell ref="A4:M4"/>
  </mergeCells>
  <pageMargins left="0.59055118110236227" right="0.31496062992125984" top="0.78740157480314965" bottom="0.78740157480314965" header="0.31496062992125984" footer="0.31496062992125984"/>
  <pageSetup paperSize="9" scale="75" fitToHeight="0" orientation="portrait" r:id="rId1"/>
  <rowBreaks count="2" manualBreakCount="2">
    <brk id="57" max="12" man="1"/>
    <brk id="11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BM 03</vt:lpstr>
      <vt:lpstr>MEMORIA DE CALCULO</vt:lpstr>
      <vt:lpstr>RELATÓRIO FOTOGRÁFICO</vt:lpstr>
      <vt:lpstr>'BM 03'!Area_de_impressao</vt:lpstr>
      <vt:lpstr>'MEMORIA DE CALCULO'!Area_de_impressao</vt:lpstr>
      <vt:lpstr>'RELATÓRIO FOTOGRÁFICO'!Area_de_impressao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CLIENTE</cp:lastModifiedBy>
  <cp:lastPrinted>2021-06-22T13:58:31Z</cp:lastPrinted>
  <dcterms:created xsi:type="dcterms:W3CDTF">2019-12-12T02:05:48Z</dcterms:created>
  <dcterms:modified xsi:type="dcterms:W3CDTF">2021-10-14T16:13:42Z</dcterms:modified>
</cp:coreProperties>
</file>