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60" yWindow="5685" windowWidth="20325" windowHeight="5235" activeTab="1"/>
  </bookViews>
  <sheets>
    <sheet name="BM 02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02'!$A$1:$O$130</definedName>
    <definedName name="_xlnm.Print_Area" localSheetId="1">'MEMORIA DE CALCULO'!$A$1:$M$327</definedName>
    <definedName name="_xlnm.Print_Area" localSheetId="2">'RELATÓRIO FOTOGRÁFICO'!$A$1:$M$147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67" i="3" l="1"/>
  <c r="J270" i="3" s="1"/>
  <c r="J271" i="3" s="1"/>
  <c r="J256" i="3"/>
  <c r="J259" i="3" s="1"/>
  <c r="J260" i="3" s="1"/>
  <c r="J245" i="3"/>
  <c r="J248" i="3" s="1"/>
  <c r="J249" i="3" s="1"/>
  <c r="J230" i="3"/>
  <c r="J233" i="3" s="1"/>
  <c r="J234" i="3" s="1"/>
  <c r="J219" i="3"/>
  <c r="J222" i="3" s="1"/>
  <c r="J223" i="3" s="1"/>
  <c r="J208" i="3"/>
  <c r="J211" i="3" s="1"/>
  <c r="J212" i="3" s="1"/>
  <c r="M125" i="1"/>
  <c r="M117" i="1"/>
  <c r="O113" i="1"/>
  <c r="O112" i="1"/>
  <c r="O111" i="1"/>
  <c r="O109" i="1"/>
  <c r="O108" i="1"/>
  <c r="O107" i="1"/>
  <c r="K112" i="1"/>
  <c r="K113" i="1"/>
  <c r="K111" i="1"/>
  <c r="K108" i="1"/>
  <c r="K109" i="1"/>
  <c r="K107" i="1"/>
  <c r="J112" i="1"/>
  <c r="J113" i="1"/>
  <c r="J111" i="1"/>
  <c r="J108" i="1"/>
  <c r="J109" i="1"/>
  <c r="J107" i="1"/>
  <c r="J195" i="3"/>
  <c r="J198" i="3" s="1"/>
  <c r="J199" i="3" s="1"/>
  <c r="J184" i="3"/>
  <c r="J187" i="3" s="1"/>
  <c r="J188" i="3" s="1"/>
  <c r="J175" i="3"/>
  <c r="J172" i="3"/>
  <c r="O100" i="1"/>
  <c r="K100" i="1"/>
  <c r="J161" i="3"/>
  <c r="J164" i="3" s="1"/>
  <c r="O99" i="1"/>
  <c r="N99" i="1"/>
  <c r="K99" i="1"/>
  <c r="O82" i="1"/>
  <c r="K82" i="1"/>
  <c r="K81" i="1"/>
  <c r="J30" i="3"/>
  <c r="O80" i="1"/>
  <c r="K80" i="1"/>
  <c r="J80" i="1"/>
  <c r="O79" i="1" l="1"/>
  <c r="L81" i="1"/>
  <c r="L82" i="1"/>
  <c r="O103" i="1"/>
  <c r="K103" i="1"/>
  <c r="J176" i="3"/>
  <c r="J165" i="3"/>
  <c r="O102" i="1"/>
  <c r="K102" i="1"/>
  <c r="K84" i="1"/>
  <c r="J69" i="3"/>
  <c r="J72" i="3" s="1"/>
  <c r="J73" i="3" s="1"/>
  <c r="J119" i="3" l="1"/>
  <c r="J120" i="3" s="1"/>
  <c r="J104" i="3"/>
  <c r="J107" i="3" s="1"/>
  <c r="O86" i="1"/>
  <c r="K86" i="1"/>
  <c r="J86" i="1"/>
  <c r="J93" i="3"/>
  <c r="J96" i="3" s="1"/>
  <c r="O85" i="1"/>
  <c r="K85" i="1"/>
  <c r="J82" i="3"/>
  <c r="J85" i="3" s="1"/>
  <c r="J61" i="3"/>
  <c r="J33" i="3"/>
  <c r="J17" i="3"/>
  <c r="J20" i="3" s="1"/>
  <c r="N104" i="1" l="1"/>
  <c r="N90" i="1"/>
  <c r="N91" i="1"/>
  <c r="N92" i="1"/>
  <c r="N93" i="1"/>
  <c r="N36" i="1"/>
  <c r="J152" i="3" l="1"/>
  <c r="L27" i="1"/>
  <c r="J130" i="3"/>
  <c r="J108" i="3"/>
  <c r="J97" i="3"/>
  <c r="J86" i="3"/>
  <c r="J62" i="3"/>
  <c r="J34" i="3"/>
  <c r="M123" i="1" l="1"/>
  <c r="N117" i="1"/>
  <c r="L117" i="1"/>
  <c r="M116" i="1"/>
  <c r="M115" i="1"/>
  <c r="M121" i="1" s="1"/>
  <c r="M113" i="1"/>
  <c r="M112" i="1"/>
  <c r="M111" i="1"/>
  <c r="M109" i="1"/>
  <c r="M108" i="1"/>
  <c r="M107" i="1"/>
  <c r="M103" i="1"/>
  <c r="M102" i="1"/>
  <c r="M100" i="1"/>
  <c r="M99" i="1"/>
  <c r="M98" i="1"/>
  <c r="M93" i="1"/>
  <c r="M92" i="1"/>
  <c r="M91" i="1"/>
  <c r="M90" i="1"/>
  <c r="L60" i="1"/>
  <c r="M60" i="1"/>
  <c r="N60" i="1"/>
  <c r="L59" i="1"/>
  <c r="M59" i="1"/>
  <c r="N59" i="1"/>
  <c r="L58" i="1"/>
  <c r="M58" i="1"/>
  <c r="N58" i="1"/>
  <c r="N26" i="1"/>
  <c r="L26" i="1"/>
  <c r="M22" i="1"/>
  <c r="M23" i="1"/>
  <c r="M24" i="1"/>
  <c r="M25" i="1"/>
  <c r="N25" i="1"/>
  <c r="L25" i="1"/>
  <c r="N24" i="1"/>
  <c r="L24" i="1"/>
  <c r="N23" i="1"/>
  <c r="L23" i="1"/>
  <c r="N22" i="1"/>
  <c r="L22" i="1"/>
  <c r="M94" i="1" l="1"/>
  <c r="J21" i="3"/>
  <c r="L33" i="1" l="1"/>
  <c r="A2" i="3" l="1"/>
  <c r="M120" i="1" l="1"/>
  <c r="L120" i="1"/>
  <c r="M119" i="1"/>
  <c r="L119" i="1"/>
  <c r="L121" i="1" s="1"/>
  <c r="M97" i="1"/>
  <c r="M104" i="1" s="1"/>
  <c r="L97" i="1"/>
  <c r="L104" i="1" s="1"/>
  <c r="M89" i="1"/>
  <c r="L89" i="1"/>
  <c r="L94" i="1" s="1"/>
  <c r="M86" i="1"/>
  <c r="L86" i="1"/>
  <c r="M85" i="1"/>
  <c r="L85" i="1"/>
  <c r="M84" i="1"/>
  <c r="O84" i="1" s="1"/>
  <c r="L84" i="1"/>
  <c r="M82" i="1"/>
  <c r="M81" i="1"/>
  <c r="O81" i="1" s="1"/>
  <c r="M80" i="1"/>
  <c r="L80" i="1"/>
  <c r="M76" i="1"/>
  <c r="L76" i="1"/>
  <c r="M75" i="1"/>
  <c r="L75" i="1"/>
  <c r="M74" i="1"/>
  <c r="L74" i="1"/>
  <c r="M73" i="1"/>
  <c r="L73" i="1"/>
  <c r="M72" i="1"/>
  <c r="L72" i="1"/>
  <c r="M71" i="1"/>
  <c r="L71" i="1"/>
  <c r="M68" i="1"/>
  <c r="L68" i="1"/>
  <c r="M67" i="1"/>
  <c r="L67" i="1"/>
  <c r="M66" i="1"/>
  <c r="L66" i="1"/>
  <c r="M65" i="1"/>
  <c r="L65" i="1"/>
  <c r="M64" i="1"/>
  <c r="L64" i="1"/>
  <c r="M61" i="1"/>
  <c r="L61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48" i="1"/>
  <c r="L48" i="1"/>
  <c r="M47" i="1"/>
  <c r="L47" i="1"/>
  <c r="M46" i="1"/>
  <c r="L46" i="1"/>
  <c r="M44" i="1"/>
  <c r="L44" i="1"/>
  <c r="M43" i="1"/>
  <c r="L43" i="1"/>
  <c r="M39" i="1"/>
  <c r="L39" i="1"/>
  <c r="M36" i="1"/>
  <c r="M37" i="1" s="1"/>
  <c r="L36" i="1"/>
  <c r="L37" i="1" s="1"/>
  <c r="M33" i="1"/>
  <c r="M30" i="1"/>
  <c r="L30" i="1"/>
  <c r="N30" i="1"/>
  <c r="M21" i="1"/>
  <c r="L21" i="1"/>
  <c r="N21" i="1"/>
  <c r="M20" i="1"/>
  <c r="L20" i="1"/>
  <c r="N20" i="1"/>
  <c r="M19" i="1"/>
  <c r="L19" i="1"/>
  <c r="N19" i="1"/>
  <c r="M18" i="1"/>
  <c r="L18" i="1"/>
  <c r="M15" i="1"/>
  <c r="L15" i="1"/>
  <c r="N15" i="1"/>
  <c r="M28" i="1" l="1"/>
  <c r="L28" i="1"/>
  <c r="L34" i="1"/>
  <c r="N84" i="1"/>
  <c r="N119" i="1"/>
  <c r="N55" i="1"/>
  <c r="L69" i="1"/>
  <c r="L31" i="1"/>
  <c r="N61" i="1"/>
  <c r="N82" i="1"/>
  <c r="N89" i="1"/>
  <c r="N94" i="1" s="1"/>
  <c r="N47" i="1"/>
  <c r="N64" i="1"/>
  <c r="N71" i="1"/>
  <c r="N67" i="1"/>
  <c r="N74" i="1"/>
  <c r="M49" i="1"/>
  <c r="N48" i="1"/>
  <c r="N53" i="1"/>
  <c r="N65" i="1"/>
  <c r="N72" i="1"/>
  <c r="N85" i="1"/>
  <c r="N120" i="1"/>
  <c r="M69" i="1"/>
  <c r="N97" i="1"/>
  <c r="N68" i="1"/>
  <c r="N75" i="1"/>
  <c r="N80" i="1"/>
  <c r="N46" i="1"/>
  <c r="N54" i="1"/>
  <c r="N66" i="1"/>
  <c r="N73" i="1"/>
  <c r="N86" i="1"/>
  <c r="N56" i="1"/>
  <c r="L40" i="1"/>
  <c r="N44" i="1"/>
  <c r="N57" i="1"/>
  <c r="N76" i="1"/>
  <c r="N81" i="1"/>
  <c r="N51" i="1"/>
  <c r="N52" i="1"/>
  <c r="N39" i="1"/>
  <c r="N18" i="1"/>
  <c r="N28" i="1" s="1"/>
  <c r="M31" i="1"/>
  <c r="L62" i="1"/>
  <c r="L77" i="1"/>
  <c r="M40" i="1"/>
  <c r="M62" i="1"/>
  <c r="L87" i="1"/>
  <c r="L49" i="1"/>
  <c r="M77" i="1"/>
  <c r="M87" i="1"/>
  <c r="M124" i="1"/>
  <c r="M34" i="1"/>
  <c r="N16" i="1"/>
  <c r="L125" i="1" l="1"/>
  <c r="N121" i="1"/>
  <c r="N31" i="1"/>
  <c r="N69" i="1"/>
  <c r="N87" i="1"/>
  <c r="N40" i="1"/>
  <c r="N62" i="1"/>
  <c r="N49" i="1"/>
  <c r="N77" i="1"/>
  <c r="O125" i="1"/>
  <c r="N34" i="1"/>
  <c r="N37" i="1"/>
  <c r="N125" i="1" l="1"/>
  <c r="M126" i="1"/>
  <c r="J2" i="1"/>
  <c r="N8" i="1" l="1"/>
  <c r="N126" i="1"/>
</calcChain>
</file>

<file path=xl/sharedStrings.xml><?xml version="1.0" encoding="utf-8"?>
<sst xmlns="http://schemas.openxmlformats.org/spreadsheetml/2006/main" count="625" uniqueCount="322">
  <si>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</si>
  <si>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</si>
  <si>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</si>
  <si>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</si>
  <si>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</si>
  <si>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</si>
  <si>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</si>
  <si>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</si>
  <si>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</si>
  <si>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</si>
  <si>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</si>
  <si>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</si>
  <si>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2.3</t>
  </si>
  <si>
    <t>2.4</t>
  </si>
  <si>
    <t>COBERTURA</t>
  </si>
  <si>
    <t>3.1</t>
  </si>
  <si>
    <t>4.1</t>
  </si>
  <si>
    <t>5.1</t>
  </si>
  <si>
    <t>6.1</t>
  </si>
  <si>
    <t>PAVIMENTAÇÃO</t>
  </si>
  <si>
    <t>7.1</t>
  </si>
  <si>
    <t>7.2</t>
  </si>
  <si>
    <t>REVESTIMENTO</t>
  </si>
  <si>
    <t>PAREDE</t>
  </si>
  <si>
    <t>8.1</t>
  </si>
  <si>
    <t>8.2</t>
  </si>
  <si>
    <t>8.3</t>
  </si>
  <si>
    <t>8.4</t>
  </si>
  <si>
    <t>8.5</t>
  </si>
  <si>
    <t>8.6</t>
  </si>
  <si>
    <t>8.7</t>
  </si>
  <si>
    <t>8.8</t>
  </si>
  <si>
    <t>TETO</t>
  </si>
  <si>
    <t>8.10</t>
  </si>
  <si>
    <t>8.11</t>
  </si>
  <si>
    <t>9</t>
  </si>
  <si>
    <t>ESQUADRIAS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</si>
  <si>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</si>
  <si>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</si>
  <si>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</si>
  <si>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</si>
  <si>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</si>
  <si>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</si>
  <si>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</si>
  <si>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</si>
  <si>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</si>
  <si>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</si>
  <si>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</si>
  <si>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</si>
  <si>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</si>
  <si>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pt</t>
  </si>
  <si>
    <t>11</t>
  </si>
  <si>
    <t>11.1</t>
  </si>
  <si>
    <t>11.2</t>
  </si>
  <si>
    <t>12</t>
  </si>
  <si>
    <t>12.1</t>
  </si>
  <si>
    <t>13</t>
  </si>
  <si>
    <t>13.1</t>
  </si>
  <si>
    <t>14</t>
  </si>
  <si>
    <t>14.1</t>
  </si>
  <si>
    <t>14.2</t>
  </si>
  <si>
    <t>14.3</t>
  </si>
  <si>
    <t>TOTAL  COM BDI INCLUSO</t>
  </si>
  <si>
    <t>QUANTITATIVOS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</si>
  <si>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</si>
  <si>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</si>
  <si>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</si>
  <si>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</si>
  <si>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</si>
  <si>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</si>
  <si>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</si>
  <si>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</si>
  <si>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</si>
  <si>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</si>
  <si>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</si>
  <si>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</si>
  <si>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</si>
  <si>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</si>
  <si>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</si>
  <si>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</si>
  <si>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</si>
  <si>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</si>
  <si>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</si>
  <si>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</si>
  <si>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</si>
  <si>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</si>
  <si>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</si>
  <si>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</si>
  <si>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</si>
  <si>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</si>
  <si>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Lúcio Flávio Araújo Costa</t>
  </si>
  <si>
    <t>Prefeito Municipal Itabaiana - PB</t>
  </si>
  <si>
    <t>und</t>
  </si>
  <si>
    <t xml:space="preserve">Área </t>
  </si>
  <si>
    <t>Unidade Administrativa: Secretaria de Desenvolvimento Urbano</t>
  </si>
  <si>
    <t>REFOR. DO EDIFÍCIO SEDE DA SEC. MUNICIPAL DE SAÚDE DESTE MUNICÍPIO</t>
  </si>
  <si>
    <t>0S 0001/2021</t>
  </si>
  <si>
    <t>TP 002/2021</t>
  </si>
  <si>
    <t>90 dias</t>
  </si>
  <si>
    <t>POLYEFE CONSTRUÇÕES, LIMPEZA E CONSERVAÇÃO EIRELI</t>
  </si>
  <si>
    <t>SERVIÇOS PRELIMINARES</t>
  </si>
  <si>
    <t>DEMOLIÇÕES/REMOÇÕES</t>
  </si>
  <si>
    <t>DEMOLIÇÃO DE ALVENARIA DE BLOCO FURADO, DE FORMA MANUAL, SEM REAPROVEITAMENTO. AF_12/2017</t>
  </si>
  <si>
    <t>PLACA INDICATIVA DE OBRA</t>
  </si>
  <si>
    <t>Demolição de piso cerâmico ou ladrilho</t>
  </si>
  <si>
    <t>Demolição de piso de alta resistência</t>
  </si>
  <si>
    <t>Remoção de esquadria de madeira, com ou sem batente</t>
  </si>
  <si>
    <t>2.5</t>
  </si>
  <si>
    <t>2.6</t>
  </si>
  <si>
    <t>2.7</t>
  </si>
  <si>
    <t>2.8</t>
  </si>
  <si>
    <t>2.9</t>
  </si>
  <si>
    <t>2.10</t>
  </si>
  <si>
    <t>Remoção de esquadria metálica, com ou sem reaproveitamento</t>
  </si>
  <si>
    <t>Remoção de vidro</t>
  </si>
  <si>
    <t>Remoção de acessórios sanitários</t>
  </si>
  <si>
    <t>un</t>
  </si>
  <si>
    <t>Remoção de pia</t>
  </si>
  <si>
    <t>Remoção de caixa pre-moldada de concreto para ar condicionado</t>
  </si>
  <si>
    <t>REMOÇÃO DE FORRO DE GESSO, DE FORMA MANUAL, SEM REAPROVEITAMENTO. AF_12/2017</t>
  </si>
  <si>
    <t>ESCAVAÇÃO MANUAL DE VALA COM PROFUNDIDADE MENOR OU IGUAL A 1,30 M. AF_03/2016</t>
  </si>
  <si>
    <t>ELEVAÇÃO</t>
  </si>
  <si>
    <t>ALVENARIA DE VEDAÇÃO DE BLOCOS CERÂMICOS FURADOS NA HORIZONTAL DE 9X19X19CM (ESPESSURA 9CM) DE PAREDES COM ÁREA LÍQUIDA MAIOR OU IGUAL A 6M² COM VÃOS E ARGAMASSA DE ASSENTAMENTO COM PREPARO EM BETONEIRA. AF_06/2014</t>
  </si>
  <si>
    <t>Revisão em cobertura com telha ceramica tipo canal comum, Itabaiana ou similar, com reposição de 30% do material</t>
  </si>
  <si>
    <t>FORRO</t>
  </si>
  <si>
    <t>FORRO EM PLACAS DE GESSO, PARA AMBIENTES COMERCIAIS. AF_05/2017_P</t>
  </si>
  <si>
    <t>PORTAS</t>
  </si>
  <si>
    <t>7.1.1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</si>
  <si>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</si>
  <si>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7.1.2</t>
  </si>
  <si>
    <t>PORTAO DE FERRO EM CHAPA GALVANIZADA PLANA 14 GSG</t>
  </si>
  <si>
    <t>JANELAS</t>
  </si>
  <si>
    <t>7.2.1</t>
  </si>
  <si>
    <t>JANELA DE ALUMÍNIO TIPO MAXIM-AR, COM VIDROS, BATENTE E FERRAGENS. EXCLUSIVE ALIZAR, ACABAMENTO E CONTRAMARCO. FORNECIMENTO E INSTALAÇÃO. AF_12/2019</t>
  </si>
  <si>
    <t>7.2.2</t>
  </si>
  <si>
    <t>VIDRO LISO COMUM TRANSPARENTE, ESPESSURA 3MM</t>
  </si>
  <si>
    <t>7.2.3</t>
  </si>
  <si>
    <t>Janela basculante, moldura em barra chata de ferro 1x1/4, e cantoneira 1x1x1/4 - exclusive vidro</t>
  </si>
  <si>
    <t>8</t>
  </si>
  <si>
    <t>Ponto de luz em teto ou parede, com eletroduto pvc rígido embutido Ø 3/4"</t>
  </si>
  <si>
    <t>Ponto de interruptor 01 seção (1 s) embutido com eletroduto de pvc rígido Ø 3/4"</t>
  </si>
  <si>
    <t>Ponto de tomada 2p+t, ABNT, 10 A, de uso geral, em pisos, com eletroduto de pvc flexível sanfonado embutido  Ø 3/4", inclusive aterramento</t>
  </si>
  <si>
    <t>Revisão de ponto de luz tipo 1, em teto ou parede</t>
  </si>
  <si>
    <t>Revisão de ponto de interruptor com reposição do interruptor e fiação</t>
  </si>
  <si>
    <t>Revisão de ponto de tomada simples com reposição da tomada e da fiação</t>
  </si>
  <si>
    <t>LAMPADA DE LED 25W</t>
  </si>
  <si>
    <t>8.9</t>
  </si>
  <si>
    <t>DISJUNTOR MONOPOLAR TIPO DIN, CORRENTE NOMINAL DE 16A - FORNECIMENTO E INSTALAÇÃO. AF_04/2016</t>
  </si>
  <si>
    <t>DISJUNTOR MONOPOLAR TIPO DIN, CORRENTE NOMINAL DE 20A - FORNECIMENTO E INSTALAÇÃO. AF_04/2016</t>
  </si>
  <si>
    <t>DISJUNTOR MONOPOLAR TIPO DIN, CORRENTE NOMINAL DE 25A - FORNECIMENTO E INSTALAÇÃO. AF_04/2016</t>
  </si>
  <si>
    <t>QUADRO DE DISTRIBUICAO, COM BARRAMENTO TERRA / NEUTRO, DE EMBUTIR, PARA 8 DISJUNTORES DIN</t>
  </si>
  <si>
    <t>INSTALAÇÕES HIDROSANITÁRIAS</t>
  </si>
  <si>
    <t>Ponto de esgoto com tubo de pvc rígido soldável de Ø 100 mm (vaso sanitário)</t>
  </si>
  <si>
    <t>Ponto de esgoto com tubo de pvc rígido soldável de  Ø 40 mm (lavatórios, mictórios, ralos sifonados, etc...)</t>
  </si>
  <si>
    <t>Ponto de água fria embutido, c/material pvc rígido roscável Ø 3/4"</t>
  </si>
  <si>
    <t>Revisão de ponto de esgoto tipo 1</t>
  </si>
  <si>
    <t>Revisão de ponto de água tipo 1</t>
  </si>
  <si>
    <t>LOUÇAS E METAIS</t>
  </si>
  <si>
    <t>LAVATÓRIO LOUÇA BRANCA SUSPENSO, 29,5 X 39CM OU EQUIVALENTE, PADRÃO POPULAR, INCLUSO SIFÃO TIPO GARRAFA EM PVC, VÁLVULA E ENGATE FLEXÍVEL 30CM EM PLÁSTICO E TORNEIRA CROMADA DE MESA, PADRÃO POPULAR - FORNECIMENTO E INSTALAÇÃO. AF_01/2020</t>
  </si>
  <si>
    <t>VASO SANITÁRIO SIFONADO COM CAIXA ACOPLADA LOUÇA BRANCA, INCLUSO ENGATE FLEXÍVEL EM PLÁSTICO BRANCO, 1/2  X 40CM - FORNECIMENTO E INSTALAÇÃO. AF_01/2020</t>
  </si>
  <si>
    <t>BARRA DE APOIO RETA, EM ACO INOX POLIDO, COMPRIMENTO 80CM, DIAMETRO MINIMO 3 CM</t>
  </si>
  <si>
    <t>BANCADA EM GRANITO CINZA ANDORINHA, E=2,5CM</t>
  </si>
  <si>
    <t>CUBA DE EMBUTIR RETANGULAR DE AÇO INOXIDÁVEL, 46 X 30 X 12 CM - FORNECIMENTO E INSTALAÇÃO. AF_01/2020</t>
  </si>
  <si>
    <t>TORNEIRA CROMADA DE MESA, 1/2 OU 3/4, PARA LAVATÓRIO, PADRÃO POPULAR - FORNECIMENTO E INSTALAÇÃO. AF_01/2020</t>
  </si>
  <si>
    <t>INTERNO</t>
  </si>
  <si>
    <t>11.1.1</t>
  </si>
  <si>
    <t>CONTRAPISO EM ARGAMASSA TRAÇO 1:4 (CIMENTO E AREIA), PREPARO MECÂNICO COM BETONEIRA 400 L, APLICADO EM ÁREAS SECAS SOBRE LAJE, ADERIDO, ESPESSURA 2CM. AF_06/2014</t>
  </si>
  <si>
    <t>11.1.2</t>
  </si>
  <si>
    <t>REVESTIMENTO CERÂMICO PARA PISO COM PLACAS TIPO ESMALTADA EXTRA DE DIMENSÕES 45X45 CM APLICADA EM AMBIENTES DE ÁREA MAIOR QUE 10 M2. AF_06/2014</t>
  </si>
  <si>
    <t>11.1.3</t>
  </si>
  <si>
    <t>RODAPÉ CERÂMICO DE 7CM DE ALTURA COM PLACAS TIPO ESMALTADA EXTRA DE DIMENSÕES 45X45CM. AF_06/2014</t>
  </si>
  <si>
    <t>M</t>
  </si>
  <si>
    <t>EXTERNO</t>
  </si>
  <si>
    <t>11.2.1</t>
  </si>
  <si>
    <t>EXECUÇÃO DE PÁTIO/ESTACIONAMENTO EM PISO INTERTRAVADO, COM BLOCO RETANGULAR COR NATURAL DE 20 X 10 CM, ESPESSURA 6 CM. AF_12/2015</t>
  </si>
  <si>
    <t>11.2.2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</si>
  <si>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</si>
  <si>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11.2.3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</si>
  <si>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</si>
  <si>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>RAMPA</t>
  </si>
  <si>
    <t>12.2</t>
  </si>
  <si>
    <t>12.3</t>
  </si>
  <si>
    <t>12.4</t>
  </si>
  <si>
    <t>12.5</t>
  </si>
  <si>
    <t>REATERRO MANUAL APILOADO COM SOQUETE. AF_10/2017</t>
  </si>
  <si>
    <t>ALVENARIA EM TIJOLO CERAMICO FURADO 9X19X19CM, 1 VEZ (ESPESSURA 19 CM), ASSENTADO EM ARGAMASSA TRACO 1:4 (CIMENTO E AREIA MEDIA NAO PENEIRADA), PREPARO MANUAL, JUNTA1 CM. INC_11/2016.</t>
  </si>
  <si>
    <t>LASTRO DE CONCRETO MAGRO, APLICADO EM PISOS OU RADIERS, ESPESSURA DE 3 CM. AF_07/2016</t>
  </si>
  <si>
    <t>CORRIMÃO SIMPLES, DIÂMETRO EXTERNO = 1 1/2", EM AÇO GALVANIZADO. AF_04/2019_P</t>
  </si>
  <si>
    <t>13.1.1</t>
  </si>
  <si>
    <t>CHAPISCO APLICADO EM ALVENARIAS E ESTRUTURAS DE CONCRETO INTERNAS, COM COLHER DE PEDREIRO.  ARGAMASSA TRAÇO 1:3 COM PREPARO EM BETONEIRA 400L. AF_06/2014</t>
  </si>
  <si>
    <t>13.1.2</t>
  </si>
  <si>
    <t>13.1.3</t>
  </si>
  <si>
    <t>13.1.4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</si>
  <si>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</si>
  <si>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MASSA ÚNICA, PARA RECEBIMENTO DE PINTURA, EM ARGAMASSA TRAÇO 1:2:8, PREPARO MANUAL, APLICADA MANUALMENTE EM FACES INTERNAS DE PAREDES, ESPESSURA DE 10MM,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</si>
  <si>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</si>
  <si>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13.2</t>
  </si>
  <si>
    <t>13.2.1</t>
  </si>
  <si>
    <t>13.2.2</t>
  </si>
  <si>
    <t>MASSA ÚNICA, PARA RECEBIMENTO DE PINTURA, EM ARGAMASSA TRAÇO 1:2:8, PREPARO MECÂNICO COM BETONEIRA 400L, APLICADA MANUALMENTE EM FACES INTERNAS DE PAREDES, ESPESSURA DE 20MM, COM EXECUÇÃO DE TALISCAS. AF_06/2014</t>
  </si>
  <si>
    <t>PINTURA</t>
  </si>
  <si>
    <t>PAREDES</t>
  </si>
  <si>
    <t>14.1.1</t>
  </si>
  <si>
    <t>APLICAÇÃO DE FUNDO SELADOR ACRÍLICO EM PAREDES, UMA DEMÃO. AF_06/2014</t>
  </si>
  <si>
    <t>14.1.2</t>
  </si>
  <si>
    <t>APLICAÇÃO E LIXAMENTO DE MASSA LÁTEX EM PAREDES, DUAS DEMÃOS. AF_06/2014</t>
  </si>
  <si>
    <t>14.1.3</t>
  </si>
  <si>
    <t>APLICAÇÃO MANUAL DE PINTURA COM TINTA LÁTEX ACRÍLICA EM PAREDES, DUAS DEMÃOS. AF_06/2014</t>
  </si>
  <si>
    <t>APLICAÇÃO DE FUNDO SELADOR ACRÍLICO EM TETO, UMA DEMÃO. AF_06/2014</t>
  </si>
  <si>
    <t>APLICAÇÃO E LIXAMENTO DE MASSA LÁTEX EM TETO, DUAS DEMÃOS. AF_06/2014</t>
  </si>
  <si>
    <t>14.2.1</t>
  </si>
  <si>
    <t>14.2.2</t>
  </si>
  <si>
    <t>14.2.3</t>
  </si>
  <si>
    <t>APLICAÇÃO MANUAL DE PINTURA COM TINTA LÁTEX ACRÍLICA EM TETO, DUAS DEMÃOS. AF_06/2014</t>
  </si>
  <si>
    <t>14.3.1</t>
  </si>
  <si>
    <t>14.3.2</t>
  </si>
  <si>
    <t>PINTURA ESMALTE BRILHANTE PARA MADEIRA, DUAS DEMAOS, SOBRE FUNDO NIVELADOR BRANCO</t>
  </si>
  <si>
    <t>PINTURA COM TINTA ALQUÍDICA DE ACABAMENTO (ESMALTE SINTÉTICO FOSCO) PULVERIZADA SOBRE SUPERFÍCIES METÁLICAS (EXCETO PERFIL) EXECUTADO EM OBRA (02 DEMÃOS). AF_01/2020</t>
  </si>
  <si>
    <t>15</t>
  </si>
  <si>
    <t>ARBORIZAÇÃO</t>
  </si>
  <si>
    <t>15.1</t>
  </si>
  <si>
    <t>15.2</t>
  </si>
  <si>
    <t>PLANTIO DE GRAMA EM PLACAS. AF_05/2018</t>
  </si>
  <si>
    <t>PLANTIO DE ÁRVORE ORNAMENTAL COM ALTURA DE MUDA MENOR OU IGUAL A 2,00 M. AF_05/2018</t>
  </si>
  <si>
    <t>16</t>
  </si>
  <si>
    <t>DIVERSOS</t>
  </si>
  <si>
    <t>16.1</t>
  </si>
  <si>
    <t>LIMPEZA FINAL DA OBRA</t>
  </si>
  <si>
    <t>Anália Cristina Gonçalves de Carvalho</t>
  </si>
  <si>
    <t>Engenheira Civil</t>
  </si>
  <si>
    <t>CONSTRUTORA: POLYEFE CONSTRUÇÕES, LIMPEZA E CONSERVAÇÃO EIRELI</t>
  </si>
  <si>
    <t>OBRA: REFOR. DO EDIFÍCIO SEDE DA SEC. MUNICIPAL DE SAÚDE DESTE MUNICÍPIO</t>
  </si>
  <si>
    <t>TOMADA DE PEÇO: TP 002/2021</t>
  </si>
  <si>
    <t>ORDEM DE SERVIÇO: 001/2021</t>
  </si>
  <si>
    <t>Gabinete</t>
  </si>
  <si>
    <t>Setor de marcação</t>
  </si>
  <si>
    <t>Recepção 02</t>
  </si>
  <si>
    <t>Assistente social</t>
  </si>
  <si>
    <t>Farmácia 01</t>
  </si>
  <si>
    <t>Farmácia 02</t>
  </si>
  <si>
    <t>WC PNE Femenino</t>
  </si>
  <si>
    <t>WC PNE Masculino</t>
  </si>
  <si>
    <t>Circulação 01</t>
  </si>
  <si>
    <t>Circulação 02</t>
  </si>
  <si>
    <t>Ambiente 03</t>
  </si>
  <si>
    <t>Ambiente 02</t>
  </si>
  <si>
    <t>Vigilância ambiental</t>
  </si>
  <si>
    <t>Ambiente 05</t>
  </si>
  <si>
    <t>Regularização</t>
  </si>
  <si>
    <t>Piso pavimento área externa</t>
  </si>
  <si>
    <t>Unidade</t>
  </si>
  <si>
    <t>13 REVESTIMENTO</t>
  </si>
  <si>
    <t>ANEXO LIVRE</t>
  </si>
  <si>
    <t>BM02</t>
  </si>
  <si>
    <t>60 dias</t>
  </si>
  <si>
    <t>BM 02</t>
  </si>
  <si>
    <t>RELATÓRIO FOTOGRÁFICO BM02</t>
  </si>
  <si>
    <t>09/08/2021 a 09/09/2021</t>
  </si>
  <si>
    <t>6 FORRO</t>
  </si>
  <si>
    <t>6.1 FORRO EM PLACAS DE GESSO, PARA AMBIENTES COMERCIAIS. AF_05/2017_P</t>
  </si>
  <si>
    <t>Forro de gesso</t>
  </si>
  <si>
    <t>FOTO 01 - Forro de Gesso</t>
  </si>
  <si>
    <t>FOTO 02 - Forro de Gesso</t>
  </si>
  <si>
    <t>11 PAVIMENTAÇÃO</t>
  </si>
  <si>
    <t>11.1 INTERNO</t>
  </si>
  <si>
    <t xml:space="preserve">11.1.1 CONTRAPISO EM ARGAMASSA TRAÇO 1:4 (CIMENTO E AREIA), PREPARO MECÂNICO COM BETONEIRA 400 L. </t>
  </si>
  <si>
    <t xml:space="preserve">Contrapiso em argamassa </t>
  </si>
  <si>
    <t>11.1.2 REVESTIMENTO CERÂMICO PARA PISO COM PLACAS TIPO ESMALTADA EXTRA DE DIMENSÕES 45X45 CM APLICADA EM AMBIENTES DE ÁREA MAIOR QUE 10 M2.</t>
  </si>
  <si>
    <t>11.2 EXTERNO</t>
  </si>
  <si>
    <t>11.2.1 EXECUÇÃO DE PÁTIO/ESTACIONAMENTO EM PISO INTERTRAVADO, COM BLOCO RETANGULAR COR NATURAL DE 20 X 10 CM, ESPESSURA 6 CM. AF_12/2015</t>
  </si>
  <si>
    <t>11.2.2 ASSENTAMENTO DE GUIA (MEIO-FIO) EM TRECHO RETO, CONFECCIONADA EM CONCRETO PRÉ-FABRICADO, DIMENSÕES 100X15X13X20 CM (COMPRIMENTO X BASE INFERIOR X BASE SUPERIOR X ALTURA), PARA URBANIZAÇÃO INTERNA DE EMPREENDIMENTOS. AF_06/2016_P</t>
  </si>
  <si>
    <t>Meio-fio da área externa</t>
  </si>
  <si>
    <t>11.2.3 ASSENTAMENTO DE GUIA (MEIO-FIO) EM TRECHO CURVO, CONFECCIONADA EM CONCRETO PRÉ-FABRICADO, DIMENSÕES 100X15X13X20 CM (COMPRIMENTO X BASE INFERIOR X BASE SUPERIOR X ALTURA), PARA URBANIZAÇÃO INTERNA DE EMPREENDIMENTOS. AF_06/2016_P</t>
  </si>
  <si>
    <t>12 RAMPA</t>
  </si>
  <si>
    <t>Almoxarifado</t>
  </si>
  <si>
    <t>Ambiente 04</t>
  </si>
  <si>
    <t>WC pav. 1</t>
  </si>
  <si>
    <t>FOTO 03 - Contrapiso</t>
  </si>
  <si>
    <t>FOTO 04 - Contrapiso</t>
  </si>
  <si>
    <t>FOTO 05 - Revestimento Cerâmico no Piso</t>
  </si>
  <si>
    <t>FOTO 06 - Revestimento Cerâmico no Piso</t>
  </si>
  <si>
    <t>11.1.3 RODAPÉ CERÂMICO DE 7CM DE ALTURA COM PLACAS TIPO ESMALTADA EXTRA DE DIMENSÕES 45X45CM. AF_06/2014</t>
  </si>
  <si>
    <t>m</t>
  </si>
  <si>
    <t xml:space="preserve">rodapé cerâmico </t>
  </si>
  <si>
    <t>FOTO 07 - Rodapé Cerâmico</t>
  </si>
  <si>
    <t>FOTO 08 - Rodapé Cerâmico</t>
  </si>
  <si>
    <t>FOTO 09 - Piso Intertravado na Área Externa</t>
  </si>
  <si>
    <t>FOTO 10 - Piso Intertravado na Área Externa</t>
  </si>
  <si>
    <t>FOTO 11 - Meio-fio Trecho Reto</t>
  </si>
  <si>
    <t>FOTO 12 - Meio-fio Trecho Curvo</t>
  </si>
  <si>
    <t>12.1 ESCAVAÇÃO MANUAL DE VALA COM PROFUNDIDADE MENOR OU IGUAL A 1,30 M. AF_03/2016</t>
  </si>
  <si>
    <t>Escavação de vala</t>
  </si>
  <si>
    <t>12.2 REATERRO MANUAL APILOADO COM SOQUETE. AF_10/2017</t>
  </si>
  <si>
    <t>Reaterro manual</t>
  </si>
  <si>
    <t>FOTO 13 - Rampa</t>
  </si>
  <si>
    <t xml:space="preserve">12.3 ALVENARIA EM TIJOLO CERAMICO FURADO 9X19X19CM, 1 VEZ (ESPESSURA 19 CM), ASSENTADO EM ARGAMASSA TRACO 1:4 (CIMENTO E AREIA MEDIA NAO PENEIRADA), </t>
  </si>
  <si>
    <t>Alvenaria em tijolo cerâmico</t>
  </si>
  <si>
    <t>12.4 LASTRO DE CONCRETO MAGRO, APLICADO EM PISOS OU RADIERS, ESPESSURA DE 3 CM. AF_07/2016</t>
  </si>
  <si>
    <t>Lastro de concreto magro</t>
  </si>
  <si>
    <t>13.2 TETO</t>
  </si>
  <si>
    <t>FOTO 14 - Rampa</t>
  </si>
  <si>
    <t>13.1 PAREDE</t>
  </si>
  <si>
    <t>13.1.3 MASSA ÚNICA, PARA RECEBIMENTO DE PINTURA, EM ARGAMASSA TRAÇO 1:2:8, PREPARO MANUAL, APLICADA MANUALMENTE EM FACES INTERNAS DE PAREDES, ESPESSURA DE 10MM, COM EXECUÇÃO DE TALISCAS. AF_06/2014</t>
  </si>
  <si>
    <t>massa única</t>
  </si>
  <si>
    <t>13.1.4 REVESTIMENTO CERÂMICO PARA PAREDES INTERNAS COM PLACAS TIPO ESMALTADA EXTRA DE DIMENSÕES 33X45 CM APLICADAS EM AMBIENTES DE ÁREA MAIOR QUE 5 M² NA ALTURA INTEIRA DAS PAREDES. AF_06/2014</t>
  </si>
  <si>
    <t>banheiros</t>
  </si>
  <si>
    <t>13.2.1 CHAPISCO APLICADO EM ALVENARIAS E ESTRUTURAS DE CONCRETO INTERNAS, COM COLHER DE PEDREIRO.  ARGAMASSA TRAÇO 1:3 COM PREPARO EM BETONEIRA 400L. AF_06/2014</t>
  </si>
  <si>
    <t>chapisco no teto</t>
  </si>
  <si>
    <t>13.2.2 MASSA ÚNICA, PARA RECEBIMENTO DE PINTURA, EM ARGAMASSA TRAÇO 1:2:8, PREPARO MECÂNICO COM BETONEIRA 400L, APLICADA MANUALMENTE EM FACES INTERNAS DE PAREDES, ESPESSURA DE 20MM, COM EXECUÇÃO DE TALISCAS. AF_06/2014</t>
  </si>
  <si>
    <t>massa única no teto</t>
  </si>
  <si>
    <t>Serviços Medidos:   Forro; Pavimentação; Rampa; Revestimento e Pintura.</t>
  </si>
  <si>
    <t>14 PINTURA</t>
  </si>
  <si>
    <t>14.1 PAREDES</t>
  </si>
  <si>
    <t>14.1.1 APLICAÇÃO DE FUNDO SELADOR ACRÍLICO EM PAREDES, UMA DEMÃO. AF_06/20</t>
  </si>
  <si>
    <t>selador</t>
  </si>
  <si>
    <t>14.1.2 APLICAÇÃO E LIXAMENTO DE MASSA LÁTEX EM PAREDES, DUAS DEMÃOS. AF_06/2014</t>
  </si>
  <si>
    <t>aplicação e lixamento de massa</t>
  </si>
  <si>
    <t>14.1.3 APLICAÇÃO MANUAL DE PINTURA COM TINTA LÁTEX ACRÍLICA EM PAREDES, DUAS DEMÃOS. AF_06/2014</t>
  </si>
  <si>
    <t>14.2 TETO</t>
  </si>
  <si>
    <t>14.2.1 APLICAÇÃO DE FUNDO SELADOR ACRÍLICO EM PAREDES, UMA DEMÃO. AF_06/20</t>
  </si>
  <si>
    <t>14.2.2 APLICAÇÃO E LIXAMENTO DE MASSA LÁTEX EM PAREDES, DUAS DEMÃOS. AF_06/2014</t>
  </si>
  <si>
    <t>14.2.3 APLICAÇÃO MANUAL DE PINTURA COM TINTA LÁTEX ACRÍLICA EM PAREDES, DUAS DEMÃOS. AF_06/2014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</si>
</sst>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color rgb="FFFFFFFF"/>
      <name val="Calibri"/>
      <family val="2"/>
    </font>
    <font>
      <b/>
      <sz val="48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1"/>
    </font>
    <font>
      <b/>
      <sz val="10"/>
      <color rgb="FFFF0000"/>
      <name val="Calibri"/>
      <family val="2"/>
    </font>
    <font>
      <b/>
      <sz val="8"/>
      <color rgb="FF00B05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1"/>
    </font>
    <font>
      <b/>
      <sz val="10"/>
      <color theme="0"/>
      <name val="Calibri"/>
      <family val="2"/>
    </font>
    <font>
      <b/>
      <sz val="36"/>
      <color rgb="FF92D05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  <xf numFmtId="0" fontId="15" fillId="0" borderId="0"/>
    <xf numFmtId="44" fontId="1" fillId="0" borderId="0" applyFont="0" applyFill="0" applyBorder="0" applyAlignment="0" applyProtection="0"/>
  </cellStyleXfs>
  <cellXfs count="325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64" fontId="4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1" fillId="0" borderId="0" xfId="5" applyNumberFormat="1" applyFont="1" applyAlignment="1">
      <alignment horizontal="center" vertical="center" wrapText="1"/>
    </xf>
    <xf numFmtId="4" fontId="11" fillId="0" borderId="0" xfId="5" applyNumberFormat="1" applyFont="1" applyAlignment="1">
      <alignment vertical="center"/>
    </xf>
    <xf numFmtId="4" fontId="11" fillId="0" borderId="0" xfId="5" applyNumberFormat="1" applyFont="1" applyAlignment="1">
      <alignment horizontal="center" vertical="center"/>
    </xf>
    <xf numFmtId="0" fontId="8" fillId="0" borderId="0" xfId="6" applyFont="1" applyAlignment="1">
      <alignment vertical="center"/>
    </xf>
    <xf numFmtId="0" fontId="4" fillId="0" borderId="0" xfId="6" applyFont="1" applyAlignment="1">
      <alignment horizontal="left"/>
    </xf>
    <xf numFmtId="0" fontId="4" fillId="0" borderId="0" xfId="6" applyFont="1"/>
    <xf numFmtId="0" fontId="6" fillId="0" borderId="0" xfId="6" applyFont="1" applyAlignment="1">
      <alignment horizontal="center" vertical="center"/>
    </xf>
    <xf numFmtId="4" fontId="11" fillId="0" borderId="0" xfId="6" applyNumberFormat="1" applyFont="1" applyAlignment="1">
      <alignment horizontal="center" vertical="center"/>
    </xf>
    <xf numFmtId="0" fontId="11" fillId="0" borderId="0" xfId="6" applyFont="1" applyAlignment="1">
      <alignment vertical="center"/>
    </xf>
    <xf numFmtId="49" fontId="12" fillId="0" borderId="0" xfId="6" applyNumberFormat="1" applyFont="1" applyAlignment="1">
      <alignment horizontal="center" vertical="center"/>
    </xf>
    <xf numFmtId="2" fontId="4" fillId="0" borderId="0" xfId="6" applyNumberFormat="1" applyFont="1" applyAlignment="1">
      <alignment vertical="center"/>
    </xf>
    <xf numFmtId="2" fontId="4" fillId="0" borderId="0" xfId="6" applyNumberFormat="1" applyFont="1"/>
    <xf numFmtId="0" fontId="4" fillId="0" borderId="0" xfId="6" applyFont="1" applyAlignment="1">
      <alignment vertical="center"/>
    </xf>
    <xf numFmtId="4" fontId="4" fillId="0" borderId="0" xfId="6" applyNumberFormat="1" applyFont="1" applyAlignment="1">
      <alignment vertical="center"/>
    </xf>
    <xf numFmtId="4" fontId="14" fillId="0" borderId="0" xfId="6" applyNumberFormat="1" applyFont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3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center"/>
    </xf>
    <xf numFmtId="165" fontId="2" fillId="0" borderId="12" xfId="3" applyFont="1" applyBorder="1" applyAlignment="1">
      <alignment vertical="center"/>
    </xf>
    <xf numFmtId="164" fontId="2" fillId="0" borderId="12" xfId="3" applyNumberFormat="1" applyFont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165" fontId="2" fillId="5" borderId="15" xfId="3" applyFont="1" applyFill="1" applyBorder="1" applyAlignment="1">
      <alignment vertical="center"/>
    </xf>
    <xf numFmtId="164" fontId="2" fillId="5" borderId="15" xfId="3" applyNumberFormat="1" applyFont="1" applyFill="1" applyBorder="1" applyAlignment="1">
      <alignment vertical="center"/>
    </xf>
    <xf numFmtId="4" fontId="4" fillId="5" borderId="15" xfId="0" applyNumberFormat="1" applyFont="1" applyFill="1" applyBorder="1" applyAlignment="1">
      <alignment vertical="center" wrapText="1"/>
    </xf>
    <xf numFmtId="4" fontId="2" fillId="5" borderId="15" xfId="0" applyNumberFormat="1" applyFont="1" applyFill="1" applyBorder="1" applyAlignment="1">
      <alignment vertical="center" wrapText="1"/>
    </xf>
    <xf numFmtId="2" fontId="6" fillId="5" borderId="15" xfId="0" applyNumberFormat="1" applyFont="1" applyFill="1" applyBorder="1" applyAlignment="1">
      <alignment horizontal="right" vertical="center" wrapText="1"/>
    </xf>
    <xf numFmtId="4" fontId="6" fillId="5" borderId="15" xfId="0" applyNumberFormat="1" applyFont="1" applyFill="1" applyBorder="1" applyAlignment="1">
      <alignment horizontal="right" vertical="center" wrapText="1"/>
    </xf>
    <xf numFmtId="165" fontId="4" fillId="5" borderId="15" xfId="3" applyFont="1" applyFill="1" applyBorder="1" applyAlignment="1">
      <alignment vertical="center"/>
    </xf>
    <xf numFmtId="164" fontId="4" fillId="5" borderId="15" xfId="0" applyNumberFormat="1" applyFont="1" applyFill="1" applyBorder="1" applyAlignment="1">
      <alignment vertical="center" wrapText="1"/>
    </xf>
    <xf numFmtId="165" fontId="4" fillId="4" borderId="15" xfId="3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 wrapText="1"/>
    </xf>
    <xf numFmtId="4" fontId="4" fillId="4" borderId="15" xfId="0" applyNumberFormat="1" applyFont="1" applyFill="1" applyBorder="1" applyAlignment="1">
      <alignment vertical="center" wrapText="1"/>
    </xf>
    <xf numFmtId="4" fontId="6" fillId="4" borderId="15" xfId="0" applyNumberFormat="1" applyFont="1" applyFill="1" applyBorder="1" applyAlignment="1">
      <alignment horizontal="right" vertical="center" wrapText="1"/>
    </xf>
    <xf numFmtId="0" fontId="17" fillId="6" borderId="15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0" fontId="18" fillId="6" borderId="10" xfId="0" applyFont="1" applyFill="1" applyBorder="1" applyAlignment="1">
      <alignment vertical="center"/>
    </xf>
    <xf numFmtId="164" fontId="18" fillId="6" borderId="10" xfId="0" applyNumberFormat="1" applyFont="1" applyFill="1" applyBorder="1" applyAlignment="1">
      <alignment vertical="center"/>
    </xf>
    <xf numFmtId="164" fontId="2" fillId="5" borderId="12" xfId="3" applyNumberFormat="1" applyFont="1" applyFill="1" applyBorder="1" applyAlignment="1">
      <alignment vertical="center"/>
    </xf>
    <xf numFmtId="164" fontId="2" fillId="5" borderId="15" xfId="0" applyNumberFormat="1" applyFont="1" applyFill="1" applyBorder="1" applyAlignment="1">
      <alignment vertical="center" wrapText="1"/>
    </xf>
    <xf numFmtId="164" fontId="4" fillId="5" borderId="15" xfId="3" applyNumberFormat="1" applyFont="1" applyFill="1" applyBorder="1" applyAlignment="1">
      <alignment vertical="center"/>
    </xf>
    <xf numFmtId="164" fontId="4" fillId="5" borderId="15" xfId="0" applyNumberFormat="1" applyFont="1" applyFill="1" applyBorder="1" applyAlignment="1">
      <alignment horizontal="right" vertical="center" wrapText="1"/>
    </xf>
    <xf numFmtId="0" fontId="4" fillId="0" borderId="0" xfId="6" applyFont="1" applyBorder="1"/>
    <xf numFmtId="0" fontId="4" fillId="0" borderId="11" xfId="6" applyFont="1" applyBorder="1"/>
    <xf numFmtId="164" fontId="4" fillId="5" borderId="1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2" fillId="5" borderId="15" xfId="0" applyNumberFormat="1" applyFont="1" applyFill="1" applyBorder="1" applyAlignment="1">
      <alignment horizontal="right" vertical="center" wrapText="1"/>
    </xf>
    <xf numFmtId="0" fontId="2" fillId="8" borderId="19" xfId="0" applyFont="1" applyFill="1" applyBorder="1" applyAlignment="1">
      <alignment horizontal="left" vertical="center" wrapText="1"/>
    </xf>
    <xf numFmtId="0" fontId="22" fillId="8" borderId="20" xfId="0" applyFont="1" applyFill="1" applyBorder="1" applyAlignment="1">
      <alignment horizontal="left" vertical="top" wrapText="1"/>
    </xf>
    <xf numFmtId="0" fontId="22" fillId="8" borderId="15" xfId="0" applyFont="1" applyFill="1" applyBorder="1" applyAlignment="1">
      <alignment horizontal="left" vertical="top" wrapText="1"/>
    </xf>
    <xf numFmtId="0" fontId="22" fillId="8" borderId="21" xfId="0" applyFont="1" applyFill="1" applyBorder="1" applyAlignment="1">
      <alignment horizontal="center" vertical="top" wrapText="1"/>
    </xf>
    <xf numFmtId="0" fontId="16" fillId="6" borderId="15" xfId="0" applyFont="1" applyFill="1" applyBorder="1"/>
    <xf numFmtId="0" fontId="18" fillId="6" borderId="15" xfId="0" applyFont="1" applyFill="1" applyBorder="1" applyAlignment="1">
      <alignment vertical="center"/>
    </xf>
    <xf numFmtId="0" fontId="18" fillId="6" borderId="9" xfId="0" applyFont="1" applyFill="1" applyBorder="1" applyAlignment="1">
      <alignment vertical="center"/>
    </xf>
    <xf numFmtId="2" fontId="28" fillId="10" borderId="9" xfId="0" applyNumberFormat="1" applyFont="1" applyFill="1" applyBorder="1" applyAlignment="1">
      <alignment vertical="top" shrinkToFit="1"/>
    </xf>
    <xf numFmtId="0" fontId="29" fillId="10" borderId="11" xfId="0" applyFont="1" applyFill="1" applyBorder="1" applyAlignment="1">
      <alignment horizontal="left" vertical="top" wrapText="1"/>
    </xf>
    <xf numFmtId="2" fontId="28" fillId="0" borderId="16" xfId="0" applyNumberFormat="1" applyFont="1" applyFill="1" applyBorder="1" applyAlignment="1">
      <alignment horizontal="right" vertical="top" indent="1" shrinkToFit="1"/>
    </xf>
    <xf numFmtId="0" fontId="4" fillId="0" borderId="7" xfId="6" applyFont="1" applyBorder="1"/>
    <xf numFmtId="0" fontId="22" fillId="11" borderId="10" xfId="0" applyFont="1" applyFill="1" applyBorder="1" applyAlignment="1">
      <alignment vertical="top" wrapText="1"/>
    </xf>
    <xf numFmtId="0" fontId="4" fillId="9" borderId="11" xfId="6" applyFont="1" applyFill="1" applyBorder="1"/>
    <xf numFmtId="2" fontId="28" fillId="0" borderId="23" xfId="0" applyNumberFormat="1" applyFont="1" applyFill="1" applyBorder="1" applyAlignment="1">
      <alignment horizontal="right" vertical="top" indent="1" shrinkToFit="1"/>
    </xf>
    <xf numFmtId="0" fontId="29" fillId="0" borderId="10" xfId="0" applyFont="1" applyFill="1" applyBorder="1" applyAlignment="1">
      <alignment vertical="top" wrapText="1"/>
    </xf>
    <xf numFmtId="0" fontId="22" fillId="7" borderId="0" xfId="0" applyFont="1" applyFill="1" applyBorder="1" applyAlignment="1">
      <alignment horizontal="left" vertical="top" wrapText="1"/>
    </xf>
    <xf numFmtId="0" fontId="4" fillId="7" borderId="0" xfId="6" applyFont="1" applyFill="1"/>
    <xf numFmtId="0" fontId="22" fillId="0" borderId="7" xfId="0" applyFont="1" applyFill="1" applyBorder="1" applyAlignment="1">
      <alignment vertical="top" wrapText="1"/>
    </xf>
    <xf numFmtId="2" fontId="28" fillId="11" borderId="25" xfId="0" applyNumberFormat="1" applyFont="1" applyFill="1" applyBorder="1" applyAlignment="1">
      <alignment horizontal="right" vertical="top" indent="1" shrinkToFit="1"/>
    </xf>
    <xf numFmtId="0" fontId="29" fillId="7" borderId="11" xfId="0" applyFont="1" applyFill="1" applyBorder="1" applyAlignment="1">
      <alignment horizontal="left" vertical="top" wrapText="1"/>
    </xf>
    <xf numFmtId="0" fontId="29" fillId="9" borderId="11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2" fillId="0" borderId="26" xfId="0" applyFont="1" applyFill="1" applyBorder="1" applyAlignment="1">
      <alignment horizontal="center" vertical="top" wrapText="1"/>
    </xf>
    <xf numFmtId="166" fontId="2" fillId="5" borderId="15" xfId="0" applyNumberFormat="1" applyFont="1" applyFill="1" applyBorder="1" applyAlignment="1">
      <alignment horizontal="right" vertical="center" wrapText="1"/>
    </xf>
    <xf numFmtId="166" fontId="2" fillId="5" borderId="15" xfId="0" applyNumberFormat="1" applyFont="1" applyFill="1" applyBorder="1" applyAlignment="1">
      <alignment vertical="center" wrapText="1"/>
    </xf>
    <xf numFmtId="0" fontId="4" fillId="0" borderId="0" xfId="6" applyFont="1" applyAlignment="1">
      <alignment horizontal="left"/>
    </xf>
    <xf numFmtId="43" fontId="33" fillId="5" borderId="0" xfId="1" applyFont="1" applyFill="1" applyAlignment="1">
      <alignment vertical="center"/>
    </xf>
    <xf numFmtId="0" fontId="33" fillId="5" borderId="0" xfId="0" applyFont="1" applyFill="1"/>
    <xf numFmtId="0" fontId="33" fillId="5" borderId="0" xfId="0" applyFont="1" applyFill="1" applyAlignment="1">
      <alignment vertical="center"/>
    </xf>
    <xf numFmtId="10" fontId="33" fillId="5" borderId="0" xfId="2" applyNumberFormat="1" applyFont="1" applyFill="1" applyAlignment="1">
      <alignment vertical="center"/>
    </xf>
    <xf numFmtId="0" fontId="33" fillId="0" borderId="15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43" fontId="33" fillId="0" borderId="0" xfId="1" applyFont="1" applyAlignment="1">
      <alignment vertical="center"/>
    </xf>
    <xf numFmtId="0" fontId="33" fillId="5" borderId="15" xfId="0" applyFont="1" applyFill="1" applyBorder="1"/>
    <xf numFmtId="49" fontId="2" fillId="2" borderId="15" xfId="0" applyNumberFormat="1" applyFont="1" applyFill="1" applyBorder="1" applyAlignment="1">
      <alignment horizontal="left" vertical="center"/>
    </xf>
    <xf numFmtId="49" fontId="2" fillId="5" borderId="15" xfId="0" applyNumberFormat="1" applyFont="1" applyFill="1" applyBorder="1" applyAlignment="1">
      <alignment horizontal="center" vertical="center"/>
    </xf>
    <xf numFmtId="49" fontId="2" fillId="5" borderId="15" xfId="0" applyNumberFormat="1" applyFont="1" applyFill="1" applyBorder="1" applyAlignment="1">
      <alignment vertical="center"/>
    </xf>
    <xf numFmtId="4" fontId="2" fillId="5" borderId="15" xfId="0" applyNumberFormat="1" applyFont="1" applyFill="1" applyBorder="1" applyAlignment="1">
      <alignment horizontal="center" vertical="center"/>
    </xf>
    <xf numFmtId="0" fontId="33" fillId="5" borderId="15" xfId="0" applyFont="1" applyFill="1" applyBorder="1" applyAlignment="1">
      <alignment vertical="center"/>
    </xf>
    <xf numFmtId="43" fontId="33" fillId="5" borderId="15" xfId="1" applyFont="1" applyFill="1" applyBorder="1" applyAlignment="1">
      <alignment vertical="center"/>
    </xf>
    <xf numFmtId="166" fontId="34" fillId="5" borderId="15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33" fillId="0" borderId="15" xfId="0" applyFont="1" applyBorder="1" applyAlignment="1">
      <alignment vertical="center"/>
    </xf>
    <xf numFmtId="0" fontId="33" fillId="5" borderId="15" xfId="0" applyFont="1" applyFill="1" applyBorder="1" applyAlignment="1">
      <alignment horizontal="right"/>
    </xf>
    <xf numFmtId="166" fontId="34" fillId="5" borderId="15" xfId="0" applyNumberFormat="1" applyFont="1" applyFill="1" applyBorder="1"/>
    <xf numFmtId="4" fontId="8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vertical="center" wrapText="1"/>
    </xf>
    <xf numFmtId="164" fontId="8" fillId="0" borderId="15" xfId="0" applyNumberFormat="1" applyFont="1" applyBorder="1" applyAlignment="1">
      <alignment vertical="center" wrapText="1"/>
    </xf>
    <xf numFmtId="43" fontId="33" fillId="0" borderId="15" xfId="1" applyFont="1" applyBorder="1" applyAlignment="1">
      <alignment vertical="center"/>
    </xf>
    <xf numFmtId="49" fontId="4" fillId="0" borderId="15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justify" vertical="center" wrapText="1"/>
    </xf>
    <xf numFmtId="4" fontId="4" fillId="0" borderId="15" xfId="0" applyNumberFormat="1" applyFont="1" applyBorder="1" applyAlignment="1">
      <alignment horizontal="center" vertical="center"/>
    </xf>
    <xf numFmtId="4" fontId="34" fillId="5" borderId="15" xfId="0" applyNumberFormat="1" applyFont="1" applyFill="1" applyBorder="1"/>
    <xf numFmtId="49" fontId="2" fillId="4" borderId="15" xfId="0" applyNumberFormat="1" applyFont="1" applyFill="1" applyBorder="1" applyAlignment="1">
      <alignment horizontal="left" vertical="center" wrapText="1"/>
    </xf>
    <xf numFmtId="49" fontId="2" fillId="4" borderId="15" xfId="0" applyNumberFormat="1" applyFont="1" applyFill="1" applyBorder="1" applyAlignment="1">
      <alignment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" fontId="2" fillId="4" borderId="15" xfId="0" applyNumberFormat="1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vertical="center"/>
    </xf>
    <xf numFmtId="2" fontId="33" fillId="0" borderId="15" xfId="0" applyNumberFormat="1" applyFont="1" applyBorder="1" applyAlignment="1">
      <alignment vertical="center"/>
    </xf>
    <xf numFmtId="49" fontId="2" fillId="5" borderId="15" xfId="0" applyNumberFormat="1" applyFont="1" applyFill="1" applyBorder="1" applyAlignment="1">
      <alignment horizontal="left" vertical="center"/>
    </xf>
    <xf numFmtId="43" fontId="33" fillId="0" borderId="15" xfId="1" applyFont="1" applyFill="1" applyBorder="1" applyAlignment="1">
      <alignment vertical="center"/>
    </xf>
    <xf numFmtId="0" fontId="4" fillId="0" borderId="15" xfId="0" applyFont="1" applyBorder="1" applyAlignment="1">
      <alignment horizontal="justify" vertical="center"/>
    </xf>
    <xf numFmtId="4" fontId="33" fillId="0" borderId="15" xfId="0" applyNumberFormat="1" applyFont="1" applyBorder="1" applyAlignment="1">
      <alignment vertical="center"/>
    </xf>
    <xf numFmtId="43" fontId="33" fillId="0" borderId="15" xfId="1" applyFont="1" applyBorder="1"/>
    <xf numFmtId="2" fontId="4" fillId="0" borderId="15" xfId="0" applyNumberFormat="1" applyFont="1" applyBorder="1" applyAlignment="1">
      <alignment horizontal="right" vertical="center" wrapText="1"/>
    </xf>
    <xf numFmtId="0" fontId="3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2" fillId="7" borderId="15" xfId="0" applyFont="1" applyFill="1" applyBorder="1" applyAlignment="1">
      <alignment vertical="center"/>
    </xf>
    <xf numFmtId="0" fontId="4" fillId="9" borderId="15" xfId="0" applyFont="1" applyFill="1" applyBorder="1" applyAlignment="1">
      <alignment vertical="center"/>
    </xf>
    <xf numFmtId="0" fontId="33" fillId="9" borderId="15" xfId="0" applyFont="1" applyFill="1" applyBorder="1" applyAlignment="1">
      <alignment vertical="center"/>
    </xf>
    <xf numFmtId="43" fontId="33" fillId="9" borderId="15" xfId="1" applyFont="1" applyFill="1" applyBorder="1"/>
    <xf numFmtId="165" fontId="4" fillId="9" borderId="15" xfId="3" applyFont="1" applyFill="1" applyBorder="1" applyAlignment="1">
      <alignment vertical="center"/>
    </xf>
    <xf numFmtId="164" fontId="4" fillId="9" borderId="15" xfId="3" applyNumberFormat="1" applyFont="1" applyFill="1" applyBorder="1" applyAlignment="1">
      <alignment vertical="center"/>
    </xf>
    <xf numFmtId="168" fontId="2" fillId="5" borderId="15" xfId="0" applyNumberFormat="1" applyFont="1" applyFill="1" applyBorder="1" applyAlignment="1">
      <alignment vertical="center" wrapText="1"/>
    </xf>
    <xf numFmtId="168" fontId="34" fillId="5" borderId="15" xfId="0" applyNumberFormat="1" applyFont="1" applyFill="1" applyBorder="1"/>
    <xf numFmtId="168" fontId="2" fillId="9" borderId="15" xfId="0" applyNumberFormat="1" applyFont="1" applyFill="1" applyBorder="1" applyAlignment="1">
      <alignment vertical="center"/>
    </xf>
    <xf numFmtId="168" fontId="34" fillId="9" borderId="15" xfId="0" applyNumberFormat="1" applyFont="1" applyFill="1" applyBorder="1"/>
    <xf numFmtId="2" fontId="4" fillId="0" borderId="9" xfId="4" applyNumberFormat="1" applyFont="1" applyBorder="1"/>
    <xf numFmtId="0" fontId="4" fillId="0" borderId="11" xfId="4" applyFont="1" applyBorder="1"/>
    <xf numFmtId="168" fontId="0" fillId="0" borderId="0" xfId="0" applyNumberFormat="1"/>
    <xf numFmtId="0" fontId="4" fillId="0" borderId="15" xfId="4" applyFont="1" applyBorder="1"/>
    <xf numFmtId="0" fontId="4" fillId="0" borderId="0" xfId="6" applyFont="1" applyAlignment="1"/>
    <xf numFmtId="14" fontId="0" fillId="0" borderId="0" xfId="0" applyNumberFormat="1"/>
    <xf numFmtId="1" fontId="4" fillId="7" borderId="15" xfId="0" applyNumberFormat="1" applyFont="1" applyFill="1" applyBorder="1" applyAlignment="1">
      <alignment vertical="center"/>
    </xf>
    <xf numFmtId="4" fontId="39" fillId="5" borderId="15" xfId="0" applyNumberFormat="1" applyFont="1" applyFill="1" applyBorder="1" applyAlignment="1">
      <alignment vertical="center" wrapText="1"/>
    </xf>
    <xf numFmtId="0" fontId="40" fillId="12" borderId="27" xfId="0" applyFont="1" applyFill="1" applyBorder="1" applyAlignment="1">
      <alignment horizontal="left" vertical="top" wrapText="1"/>
    </xf>
    <xf numFmtId="0" fontId="40" fillId="12" borderId="27" xfId="0" applyFont="1" applyFill="1" applyBorder="1" applyAlignment="1">
      <alignment horizontal="center" vertical="center" wrapText="1"/>
    </xf>
    <xf numFmtId="44" fontId="2" fillId="4" borderId="15" xfId="7" applyFont="1" applyFill="1" applyBorder="1" applyAlignment="1">
      <alignment horizontal="center" vertical="center" wrapText="1"/>
    </xf>
    <xf numFmtId="44" fontId="34" fillId="4" borderId="15" xfId="7" applyFont="1" applyFill="1" applyBorder="1"/>
    <xf numFmtId="164" fontId="4" fillId="5" borderId="15" xfId="0" applyNumberFormat="1" applyFont="1" applyFill="1" applyBorder="1" applyAlignment="1">
      <alignment horizontal="center" vertical="center" wrapText="1"/>
    </xf>
    <xf numFmtId="44" fontId="33" fillId="5" borderId="15" xfId="7" applyFont="1" applyFill="1" applyBorder="1" applyAlignment="1">
      <alignment horizontal="right"/>
    </xf>
    <xf numFmtId="4" fontId="42" fillId="0" borderId="15" xfId="0" applyNumberFormat="1" applyFont="1" applyBorder="1" applyAlignment="1">
      <alignment vertical="center" wrapText="1"/>
    </xf>
    <xf numFmtId="0" fontId="22" fillId="0" borderId="0" xfId="0" applyFont="1" applyFill="1" applyBorder="1" applyAlignment="1">
      <alignment horizontal="center" vertical="top" wrapText="1"/>
    </xf>
    <xf numFmtId="2" fontId="28" fillId="0" borderId="0" xfId="0" applyNumberFormat="1" applyFont="1" applyFill="1" applyBorder="1" applyAlignment="1">
      <alignment horizontal="right" vertical="top" indent="1" shrinkToFit="1"/>
    </xf>
    <xf numFmtId="0" fontId="29" fillId="7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vertical="top" wrapText="1"/>
    </xf>
    <xf numFmtId="0" fontId="0" fillId="0" borderId="0" xfId="0" applyAlignment="1"/>
    <xf numFmtId="44" fontId="33" fillId="5" borderId="15" xfId="7" applyFont="1" applyFill="1" applyBorder="1" applyAlignment="1">
      <alignment vertical="center"/>
    </xf>
    <xf numFmtId="0" fontId="41" fillId="0" borderId="0" xfId="0" applyFont="1" applyFill="1" applyBorder="1" applyAlignment="1">
      <alignment horizontal="center" vertical="top" wrapText="1"/>
    </xf>
    <xf numFmtId="0" fontId="44" fillId="0" borderId="15" xfId="0" applyFont="1" applyBorder="1" applyAlignment="1">
      <alignment vertical="center"/>
    </xf>
    <xf numFmtId="43" fontId="44" fillId="0" borderId="15" xfId="1" applyFont="1" applyBorder="1" applyAlignment="1">
      <alignment vertical="center"/>
    </xf>
    <xf numFmtId="0" fontId="43" fillId="0" borderId="0" xfId="6" applyFont="1" applyAlignment="1">
      <alignment horizontal="left"/>
    </xf>
    <xf numFmtId="2" fontId="33" fillId="0" borderId="15" xfId="0" applyNumberFormat="1" applyFont="1" applyBorder="1" applyAlignment="1">
      <alignment horizontal="right" vertical="center" wrapText="1"/>
    </xf>
    <xf numFmtId="0" fontId="45" fillId="0" borderId="15" xfId="4" applyFont="1" applyBorder="1"/>
    <xf numFmtId="0" fontId="45" fillId="0" borderId="11" xfId="4" applyFont="1" applyBorder="1"/>
    <xf numFmtId="14" fontId="18" fillId="6" borderId="15" xfId="0" applyNumberFormat="1" applyFont="1" applyFill="1" applyBorder="1" applyAlignment="1">
      <alignment vertical="center"/>
    </xf>
    <xf numFmtId="44" fontId="33" fillId="5" borderId="15" xfId="7" applyFont="1" applyFill="1" applyBorder="1"/>
    <xf numFmtId="0" fontId="40" fillId="0" borderId="27" xfId="0" applyFont="1" applyFill="1" applyBorder="1" applyAlignment="1">
      <alignment horizontal="left" vertical="top" wrapText="1"/>
    </xf>
    <xf numFmtId="0" fontId="33" fillId="13" borderId="15" xfId="0" applyFont="1" applyFill="1" applyBorder="1" applyAlignment="1">
      <alignment vertical="center"/>
    </xf>
    <xf numFmtId="43" fontId="33" fillId="13" borderId="15" xfId="1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vertical="center"/>
    </xf>
    <xf numFmtId="2" fontId="33" fillId="0" borderId="15" xfId="0" applyNumberFormat="1" applyFont="1" applyFill="1" applyBorder="1" applyAlignment="1">
      <alignment vertical="center"/>
    </xf>
    <xf numFmtId="4" fontId="6" fillId="0" borderId="15" xfId="0" applyNumberFormat="1" applyFont="1" applyFill="1" applyBorder="1" applyAlignment="1">
      <alignment horizontal="right" vertical="center" wrapText="1"/>
    </xf>
    <xf numFmtId="165" fontId="4" fillId="0" borderId="15" xfId="3" applyFont="1" applyFill="1" applyBorder="1" applyAlignment="1">
      <alignment vertical="center"/>
    </xf>
    <xf numFmtId="164" fontId="4" fillId="0" borderId="15" xfId="0" applyNumberFormat="1" applyFont="1" applyFill="1" applyBorder="1" applyAlignment="1">
      <alignment vertical="center" wrapText="1"/>
    </xf>
    <xf numFmtId="4" fontId="4" fillId="0" borderId="15" xfId="0" applyNumberFormat="1" applyFont="1" applyFill="1" applyBorder="1" applyAlignment="1">
      <alignment vertical="center" wrapText="1"/>
    </xf>
    <xf numFmtId="4" fontId="49" fillId="0" borderId="15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4" fontId="50" fillId="0" borderId="15" xfId="0" applyNumberFormat="1" applyFont="1" applyBorder="1" applyAlignment="1">
      <alignment vertical="center" wrapText="1"/>
    </xf>
    <xf numFmtId="2" fontId="28" fillId="0" borderId="0" xfId="0" applyNumberFormat="1" applyFont="1" applyFill="1" applyBorder="1" applyAlignment="1">
      <alignment vertical="top" shrinkToFit="1"/>
    </xf>
    <xf numFmtId="0" fontId="4" fillId="0" borderId="1" xfId="4" applyFont="1" applyBorder="1"/>
    <xf numFmtId="2" fontId="4" fillId="0" borderId="2" xfId="4" applyNumberFormat="1" applyFont="1" applyBorder="1"/>
    <xf numFmtId="0" fontId="4" fillId="0" borderId="2" xfId="4" applyFont="1" applyBorder="1"/>
    <xf numFmtId="49" fontId="4" fillId="15" borderId="15" xfId="0" applyNumberFormat="1" applyFont="1" applyFill="1" applyBorder="1" applyAlignment="1">
      <alignment horizontal="left" vertical="center" wrapText="1"/>
    </xf>
    <xf numFmtId="2" fontId="45" fillId="0" borderId="9" xfId="4" applyNumberFormat="1" applyFont="1" applyFill="1" applyBorder="1"/>
    <xf numFmtId="2" fontId="4" fillId="0" borderId="9" xfId="4" applyNumberFormat="1" applyFont="1" applyFill="1" applyBorder="1"/>
    <xf numFmtId="2" fontId="45" fillId="0" borderId="15" xfId="4" applyNumberFormat="1" applyFont="1" applyBorder="1"/>
    <xf numFmtId="0" fontId="40" fillId="12" borderId="15" xfId="0" applyFont="1" applyFill="1" applyBorder="1" applyAlignment="1">
      <alignment horizontal="center" vertical="top" wrapText="1"/>
    </xf>
    <xf numFmtId="49" fontId="4" fillId="16" borderId="15" xfId="0" applyNumberFormat="1" applyFont="1" applyFill="1" applyBorder="1" applyAlignment="1">
      <alignment horizontal="left" vertical="center" wrapText="1"/>
    </xf>
    <xf numFmtId="49" fontId="45" fillId="16" borderId="15" xfId="0" applyNumberFormat="1" applyFont="1" applyFill="1" applyBorder="1" applyAlignment="1">
      <alignment horizontal="left" vertical="center" wrapText="1"/>
    </xf>
    <xf numFmtId="0" fontId="40" fillId="12" borderId="15" xfId="0" applyFont="1" applyFill="1" applyBorder="1" applyAlignment="1">
      <alignment horizontal="left" vertical="top" wrapText="1"/>
    </xf>
    <xf numFmtId="0" fontId="40" fillId="12" borderId="15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6" fillId="12" borderId="15" xfId="0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0" fontId="4" fillId="7" borderId="10" xfId="0" applyFont="1" applyFill="1" applyBorder="1" applyAlignment="1">
      <alignment horizontal="left" vertical="center"/>
    </xf>
    <xf numFmtId="0" fontId="4" fillId="7" borderId="11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0" fillId="7" borderId="11" xfId="0" applyFont="1" applyFill="1" applyBorder="1" applyAlignment="1">
      <alignment horizontal="center" vertical="center"/>
    </xf>
    <xf numFmtId="166" fontId="16" fillId="6" borderId="15" xfId="0" applyNumberFormat="1" applyFont="1" applyFill="1" applyBorder="1" applyAlignment="1">
      <alignment horizontal="right" vertical="center"/>
    </xf>
    <xf numFmtId="0" fontId="16" fillId="6" borderId="15" xfId="0" applyFont="1" applyFill="1" applyBorder="1" applyAlignment="1">
      <alignment horizontal="right" vertical="center"/>
    </xf>
    <xf numFmtId="164" fontId="4" fillId="0" borderId="15" xfId="0" applyNumberFormat="1" applyFont="1" applyBorder="1" applyAlignment="1">
      <alignment horizontal="left" vertical="center"/>
    </xf>
    <xf numFmtId="164" fontId="18" fillId="6" borderId="10" xfId="0" applyNumberFormat="1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165" fontId="3" fillId="5" borderId="12" xfId="3" applyFont="1" applyFill="1" applyBorder="1" applyAlignment="1">
      <alignment horizontal="center" vertical="center"/>
    </xf>
    <xf numFmtId="165" fontId="3" fillId="5" borderId="13" xfId="3" applyFont="1" applyFill="1" applyBorder="1" applyAlignment="1">
      <alignment horizontal="center" vertical="center"/>
    </xf>
    <xf numFmtId="165" fontId="3" fillId="5" borderId="14" xfId="3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5" fontId="3" fillId="5" borderId="15" xfId="3" applyFont="1" applyFill="1" applyBorder="1" applyAlignment="1">
      <alignment horizontal="center" vertical="center"/>
    </xf>
    <xf numFmtId="0" fontId="35" fillId="6" borderId="15" xfId="0" applyFont="1" applyFill="1" applyBorder="1" applyAlignment="1">
      <alignment horizontal="center" vertical="center"/>
    </xf>
    <xf numFmtId="164" fontId="18" fillId="6" borderId="15" xfId="0" applyNumberFormat="1" applyFont="1" applyFill="1" applyBorder="1" applyAlignment="1">
      <alignment horizontal="center" vertical="center" wrapText="1"/>
    </xf>
    <xf numFmtId="4" fontId="48" fillId="6" borderId="15" xfId="6" applyNumberFormat="1" applyFont="1" applyFill="1" applyBorder="1" applyAlignment="1">
      <alignment horizontal="center" vertical="center"/>
    </xf>
    <xf numFmtId="0" fontId="48" fillId="6" borderId="15" xfId="6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64" fontId="3" fillId="5" borderId="8" xfId="0" applyNumberFormat="1" applyFont="1" applyFill="1" applyBorder="1" applyAlignment="1">
      <alignment horizontal="center" vertical="center"/>
    </xf>
    <xf numFmtId="165" fontId="3" fillId="5" borderId="12" xfId="3" applyFont="1" applyFill="1" applyBorder="1" applyAlignment="1">
      <alignment horizontal="center" vertical="center" wrapText="1"/>
    </xf>
    <xf numFmtId="165" fontId="3" fillId="5" borderId="13" xfId="3" applyFont="1" applyFill="1" applyBorder="1" applyAlignment="1">
      <alignment horizontal="center" vertical="center" wrapText="1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2" fillId="9" borderId="15" xfId="0" applyNumberFormat="1" applyFont="1" applyFill="1" applyBorder="1" applyAlignment="1">
      <alignment horizontal="right" vertical="center"/>
    </xf>
    <xf numFmtId="0" fontId="4" fillId="9" borderId="15" xfId="0" applyFont="1" applyFill="1" applyBorder="1" applyAlignment="1">
      <alignment vertical="center"/>
    </xf>
    <xf numFmtId="0" fontId="22" fillId="0" borderId="9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22" xfId="0" applyFont="1" applyFill="1" applyBorder="1" applyAlignment="1">
      <alignment horizontal="center" vertical="top" wrapText="1"/>
    </xf>
    <xf numFmtId="0" fontId="22" fillId="11" borderId="6" xfId="0" applyFont="1" applyFill="1" applyBorder="1" applyAlignment="1">
      <alignment horizontal="center" vertical="top" wrapText="1"/>
    </xf>
    <xf numFmtId="0" fontId="22" fillId="11" borderId="7" xfId="0" applyFont="1" applyFill="1" applyBorder="1" applyAlignment="1">
      <alignment horizontal="center" vertical="top" wrapText="1"/>
    </xf>
    <xf numFmtId="0" fontId="22" fillId="11" borderId="24" xfId="0" applyFont="1" applyFill="1" applyBorder="1" applyAlignment="1">
      <alignment horizontal="center" vertical="top" wrapText="1"/>
    </xf>
    <xf numFmtId="0" fontId="22" fillId="0" borderId="16" xfId="0" applyFont="1" applyFill="1" applyBorder="1" applyAlignment="1">
      <alignment horizontal="center" vertical="top" wrapText="1"/>
    </xf>
    <xf numFmtId="0" fontId="22" fillId="0" borderId="17" xfId="0" applyFont="1" applyFill="1" applyBorder="1" applyAlignment="1">
      <alignment horizontal="center" vertical="top" wrapText="1"/>
    </xf>
    <xf numFmtId="0" fontId="22" fillId="0" borderId="18" xfId="0" applyFont="1" applyFill="1" applyBorder="1" applyAlignment="1">
      <alignment horizontal="center" vertical="top" wrapText="1"/>
    </xf>
    <xf numFmtId="0" fontId="22" fillId="10" borderId="9" xfId="0" applyFont="1" applyFill="1" applyBorder="1" applyAlignment="1">
      <alignment horizontal="center" vertical="top" wrapText="1"/>
    </xf>
    <xf numFmtId="0" fontId="22" fillId="10" borderId="10" xfId="0" applyFont="1" applyFill="1" applyBorder="1" applyAlignment="1">
      <alignment horizontal="center" vertical="top" wrapText="1"/>
    </xf>
    <xf numFmtId="0" fontId="22" fillId="10" borderId="11" xfId="0" applyFont="1" applyFill="1" applyBorder="1" applyAlignment="1">
      <alignment horizontal="center" vertical="top" wrapText="1"/>
    </xf>
    <xf numFmtId="0" fontId="13" fillId="14" borderId="9" xfId="6" applyFont="1" applyFill="1" applyBorder="1" applyAlignment="1">
      <alignment wrapText="1"/>
    </xf>
    <xf numFmtId="0" fontId="13" fillId="14" borderId="10" xfId="6" applyFont="1" applyFill="1" applyBorder="1" applyAlignment="1">
      <alignment wrapText="1"/>
    </xf>
    <xf numFmtId="0" fontId="13" fillId="14" borderId="11" xfId="6" applyFont="1" applyFill="1" applyBorder="1" applyAlignment="1">
      <alignment wrapText="1"/>
    </xf>
    <xf numFmtId="0" fontId="20" fillId="6" borderId="9" xfId="6" applyFont="1" applyFill="1" applyBorder="1"/>
    <xf numFmtId="0" fontId="20" fillId="6" borderId="10" xfId="6" applyFont="1" applyFill="1" applyBorder="1"/>
    <xf numFmtId="0" fontId="8" fillId="0" borderId="0" xfId="6" applyFont="1" applyAlignment="1">
      <alignment horizontal="center" vertical="center"/>
    </xf>
    <xf numFmtId="0" fontId="9" fillId="0" borderId="0" xfId="6" applyFont="1" applyAlignment="1">
      <alignment horizontal="center" vertical="center"/>
    </xf>
    <xf numFmtId="49" fontId="24" fillId="6" borderId="1" xfId="6" applyNumberFormat="1" applyFont="1" applyFill="1" applyBorder="1" applyAlignment="1">
      <alignment horizontal="center" vertical="center"/>
    </xf>
    <xf numFmtId="49" fontId="24" fillId="6" borderId="2" xfId="6" applyNumberFormat="1" applyFont="1" applyFill="1" applyBorder="1" applyAlignment="1">
      <alignment horizontal="center" vertical="center"/>
    </xf>
    <xf numFmtId="49" fontId="24" fillId="6" borderId="3" xfId="6" applyNumberFormat="1" applyFont="1" applyFill="1" applyBorder="1" applyAlignment="1">
      <alignment horizontal="center" vertical="center"/>
    </xf>
    <xf numFmtId="49" fontId="24" fillId="6" borderId="6" xfId="6" applyNumberFormat="1" applyFont="1" applyFill="1" applyBorder="1" applyAlignment="1">
      <alignment horizontal="center" vertical="center"/>
    </xf>
    <xf numFmtId="49" fontId="24" fillId="6" borderId="7" xfId="6" applyNumberFormat="1" applyFont="1" applyFill="1" applyBorder="1" applyAlignment="1">
      <alignment horizontal="center" vertical="center"/>
    </xf>
    <xf numFmtId="49" fontId="24" fillId="6" borderId="8" xfId="6" applyNumberFormat="1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1" fillId="8" borderId="9" xfId="0" applyFont="1" applyFill="1" applyBorder="1" applyAlignment="1">
      <alignment horizontal="left" vertical="top" wrapText="1" indent="1"/>
    </xf>
    <xf numFmtId="0" fontId="22" fillId="8" borderId="10" xfId="0" applyFont="1" applyFill="1" applyBorder="1" applyAlignment="1">
      <alignment horizontal="left" vertical="top" wrapText="1" indent="1"/>
    </xf>
    <xf numFmtId="167" fontId="47" fillId="8" borderId="21" xfId="0" applyNumberFormat="1" applyFont="1" applyFill="1" applyBorder="1" applyAlignment="1">
      <alignment horizontal="left" vertical="top" indent="2" shrinkToFit="1"/>
    </xf>
    <xf numFmtId="0" fontId="37" fillId="8" borderId="1" xfId="0" applyFont="1" applyFill="1" applyBorder="1" applyAlignment="1">
      <alignment horizontal="center" vertical="center" wrapText="1"/>
    </xf>
    <xf numFmtId="0" fontId="38" fillId="8" borderId="2" xfId="0" applyFont="1" applyFill="1" applyBorder="1" applyAlignment="1">
      <alignment horizontal="center" vertical="center" wrapText="1"/>
    </xf>
    <xf numFmtId="0" fontId="38" fillId="8" borderId="3" xfId="0" applyFont="1" applyFill="1" applyBorder="1" applyAlignment="1">
      <alignment horizontal="center" vertical="center" wrapText="1"/>
    </xf>
    <xf numFmtId="0" fontId="38" fillId="8" borderId="4" xfId="0" applyFont="1" applyFill="1" applyBorder="1" applyAlignment="1">
      <alignment horizontal="center" vertical="center" wrapText="1"/>
    </xf>
    <xf numFmtId="0" fontId="38" fillId="8" borderId="0" xfId="0" applyFont="1" applyFill="1" applyBorder="1" applyAlignment="1">
      <alignment horizontal="center" vertical="center" wrapText="1"/>
    </xf>
    <xf numFmtId="0" fontId="38" fillId="8" borderId="5" xfId="0" applyFont="1" applyFill="1" applyBorder="1" applyAlignment="1">
      <alignment horizontal="center" vertical="center" wrapText="1"/>
    </xf>
    <xf numFmtId="0" fontId="38" fillId="8" borderId="6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 wrapText="1"/>
    </xf>
    <xf numFmtId="0" fontId="38" fillId="8" borderId="8" xfId="0" applyFont="1" applyFill="1" applyBorder="1" applyAlignment="1">
      <alignment horizontal="center" vertical="center" wrapText="1"/>
    </xf>
    <xf numFmtId="0" fontId="13" fillId="3" borderId="2" xfId="6" applyFont="1" applyFill="1" applyBorder="1" applyAlignment="1">
      <alignment horizontal="left" wrapText="1"/>
    </xf>
    <xf numFmtId="0" fontId="4" fillId="0" borderId="9" xfId="6" applyFont="1" applyBorder="1" applyAlignment="1">
      <alignment horizontal="center"/>
    </xf>
    <xf numFmtId="0" fontId="4" fillId="0" borderId="11" xfId="6" applyFont="1" applyBorder="1" applyAlignment="1">
      <alignment horizontal="center"/>
    </xf>
    <xf numFmtId="0" fontId="13" fillId="3" borderId="9" xfId="6" applyFont="1" applyFill="1" applyBorder="1" applyAlignment="1">
      <alignment wrapText="1"/>
    </xf>
    <xf numFmtId="0" fontId="13" fillId="3" borderId="10" xfId="6" applyFont="1" applyFill="1" applyBorder="1" applyAlignment="1">
      <alignment wrapText="1"/>
    </xf>
    <xf numFmtId="0" fontId="13" fillId="3" borderId="11" xfId="6" applyFont="1" applyFill="1" applyBorder="1" applyAlignment="1">
      <alignment wrapText="1"/>
    </xf>
    <xf numFmtId="0" fontId="4" fillId="0" borderId="1" xfId="6" applyFont="1" applyBorder="1" applyAlignment="1">
      <alignment horizontal="center"/>
    </xf>
    <xf numFmtId="0" fontId="4" fillId="0" borderId="3" xfId="6" applyFont="1" applyBorder="1" applyAlignment="1">
      <alignment horizontal="center"/>
    </xf>
    <xf numFmtId="0" fontId="4" fillId="0" borderId="15" xfId="6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6" fillId="0" borderId="15" xfId="0" applyFont="1" applyBorder="1" applyAlignment="1">
      <alignment horizontal="center"/>
    </xf>
    <xf numFmtId="0" fontId="27" fillId="6" borderId="15" xfId="0" applyFont="1" applyFill="1" applyBorder="1" applyAlignment="1">
      <alignment horizontal="left"/>
    </xf>
    <xf numFmtId="0" fontId="8" fillId="0" borderId="15" xfId="4" applyFont="1" applyBorder="1" applyAlignment="1">
      <alignment horizontal="center" vertical="center"/>
    </xf>
    <xf numFmtId="0" fontId="25" fillId="6" borderId="15" xfId="0" applyFont="1" applyFill="1" applyBorder="1" applyAlignment="1">
      <alignment horizontal="left"/>
    </xf>
    <xf numFmtId="0" fontId="25" fillId="6" borderId="15" xfId="0" applyFont="1" applyFill="1" applyBorder="1" applyAlignment="1">
      <alignment horizontal="center"/>
    </xf>
    <xf numFmtId="0" fontId="26" fillId="6" borderId="15" xfId="0" applyFont="1" applyFill="1" applyBorder="1" applyAlignment="1"/>
    <xf numFmtId="0" fontId="26" fillId="6" borderId="15" xfId="0" applyFont="1" applyFill="1" applyBorder="1" applyAlignment="1">
      <alignment horizontal="left"/>
    </xf>
    <xf numFmtId="49" fontId="4" fillId="0" borderId="15" xfId="0" applyNumberFormat="1" applyFont="1" applyFill="1" applyBorder="1" applyAlignment="1">
      <alignment horizontal="left" vertical="center" wrapText="1"/>
    </xf>
    <xf numFmtId="168" fontId="51" fillId="9" borderId="15" xfId="0" applyNumberFormat="1" applyFont="1" applyFill="1" applyBorder="1" applyAlignment="1">
      <alignment vertical="center"/>
    </xf>
  </cellXfs>
  <cellStyles count="8">
    <cellStyle name="Moeda" xfId="7" builtinId="4"/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5</xdr:row>
      <xdr:rowOff>47625</xdr:rowOff>
    </xdr:from>
    <xdr:to>
      <xdr:col>5</xdr:col>
      <xdr:colOff>809625</xdr:colOff>
      <xdr:row>19</xdr:row>
      <xdr:rowOff>145257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000250"/>
          <a:ext cx="3952876" cy="2764632"/>
        </a:xfrm>
        <a:prstGeom prst="rect">
          <a:avLst/>
        </a:prstGeom>
      </xdr:spPr>
    </xdr:pic>
    <xdr:clientData/>
  </xdr:twoCellAnchor>
  <xdr:twoCellAnchor editAs="oneCell">
    <xdr:from>
      <xdr:col>6</xdr:col>
      <xdr:colOff>57149</xdr:colOff>
      <xdr:row>5</xdr:row>
      <xdr:rowOff>38100</xdr:rowOff>
    </xdr:from>
    <xdr:to>
      <xdr:col>12</xdr:col>
      <xdr:colOff>542924</xdr:colOff>
      <xdr:row>19</xdr:row>
      <xdr:rowOff>171450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1990725"/>
          <a:ext cx="4143375" cy="2800350"/>
        </a:xfrm>
        <a:prstGeom prst="rect">
          <a:avLst/>
        </a:prstGeom>
      </xdr:spPr>
    </xdr:pic>
    <xdr:clientData/>
  </xdr:twoCellAnchor>
  <xdr:twoCellAnchor editAs="oneCell">
    <xdr:from>
      <xdr:col>0</xdr:col>
      <xdr:colOff>35720</xdr:colOff>
      <xdr:row>21</xdr:row>
      <xdr:rowOff>38101</xdr:rowOff>
    </xdr:from>
    <xdr:to>
      <xdr:col>5</xdr:col>
      <xdr:colOff>781050</xdr:colOff>
      <xdr:row>37</xdr:row>
      <xdr:rowOff>180975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20" y="5048251"/>
          <a:ext cx="3926680" cy="3190874"/>
        </a:xfrm>
        <a:prstGeom prst="rect">
          <a:avLst/>
        </a:prstGeom>
      </xdr:spPr>
    </xdr:pic>
    <xdr:clientData/>
  </xdr:twoCellAnchor>
  <xdr:twoCellAnchor editAs="oneCell">
    <xdr:from>
      <xdr:col>6</xdr:col>
      <xdr:colOff>26193</xdr:colOff>
      <xdr:row>21</xdr:row>
      <xdr:rowOff>19049</xdr:rowOff>
    </xdr:from>
    <xdr:to>
      <xdr:col>12</xdr:col>
      <xdr:colOff>561975</xdr:colOff>
      <xdr:row>37</xdr:row>
      <xdr:rowOff>180974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6218" y="5029199"/>
          <a:ext cx="4193382" cy="32099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39</xdr:row>
      <xdr:rowOff>47625</xdr:rowOff>
    </xdr:from>
    <xdr:to>
      <xdr:col>5</xdr:col>
      <xdr:colOff>777874</xdr:colOff>
      <xdr:row>55</xdr:row>
      <xdr:rowOff>123825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496300"/>
          <a:ext cx="3911599" cy="31242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39</xdr:row>
      <xdr:rowOff>54768</xdr:rowOff>
    </xdr:from>
    <xdr:to>
      <xdr:col>12</xdr:col>
      <xdr:colOff>561975</xdr:colOff>
      <xdr:row>55</xdr:row>
      <xdr:rowOff>135731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8503443"/>
          <a:ext cx="4171950" cy="312896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57</xdr:row>
      <xdr:rowOff>38099</xdr:rowOff>
    </xdr:from>
    <xdr:to>
      <xdr:col>5</xdr:col>
      <xdr:colOff>790575</xdr:colOff>
      <xdr:row>73</xdr:row>
      <xdr:rowOff>142874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1925299"/>
          <a:ext cx="3914775" cy="3152775"/>
        </a:xfrm>
        <a:prstGeom prst="rect">
          <a:avLst/>
        </a:prstGeom>
      </xdr:spPr>
    </xdr:pic>
    <xdr:clientData/>
  </xdr:twoCellAnchor>
  <xdr:twoCellAnchor editAs="oneCell">
    <xdr:from>
      <xdr:col>6</xdr:col>
      <xdr:colOff>34925</xdr:colOff>
      <xdr:row>57</xdr:row>
      <xdr:rowOff>47625</xdr:rowOff>
    </xdr:from>
    <xdr:to>
      <xdr:col>12</xdr:col>
      <xdr:colOff>561975</xdr:colOff>
      <xdr:row>73</xdr:row>
      <xdr:rowOff>180975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4950" y="11934825"/>
          <a:ext cx="4184650" cy="3181350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75</xdr:row>
      <xdr:rowOff>47625</xdr:rowOff>
    </xdr:from>
    <xdr:to>
      <xdr:col>5</xdr:col>
      <xdr:colOff>771524</xdr:colOff>
      <xdr:row>91</xdr:row>
      <xdr:rowOff>142875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15373350"/>
          <a:ext cx="3914775" cy="3143250"/>
        </a:xfrm>
        <a:prstGeom prst="rect">
          <a:avLst/>
        </a:prstGeom>
      </xdr:spPr>
    </xdr:pic>
    <xdr:clientData/>
  </xdr:twoCellAnchor>
  <xdr:twoCellAnchor editAs="oneCell">
    <xdr:from>
      <xdr:col>6</xdr:col>
      <xdr:colOff>34925</xdr:colOff>
      <xdr:row>75</xdr:row>
      <xdr:rowOff>38099</xdr:rowOff>
    </xdr:from>
    <xdr:to>
      <xdr:col>12</xdr:col>
      <xdr:colOff>561975</xdr:colOff>
      <xdr:row>91</xdr:row>
      <xdr:rowOff>133350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4950" y="15363824"/>
          <a:ext cx="4184650" cy="314325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93</xdr:row>
      <xdr:rowOff>47625</xdr:rowOff>
    </xdr:from>
    <xdr:to>
      <xdr:col>12</xdr:col>
      <xdr:colOff>561975</xdr:colOff>
      <xdr:row>109</xdr:row>
      <xdr:rowOff>171450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18811875"/>
          <a:ext cx="4181475" cy="31718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93</xdr:row>
      <xdr:rowOff>28575</xdr:rowOff>
    </xdr:from>
    <xdr:to>
      <xdr:col>6</xdr:col>
      <xdr:colOff>0</xdr:colOff>
      <xdr:row>109</xdr:row>
      <xdr:rowOff>142875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8792825"/>
          <a:ext cx="3981450" cy="3162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111</xdr:row>
      <xdr:rowOff>57150</xdr:rowOff>
    </xdr:from>
    <xdr:to>
      <xdr:col>5</xdr:col>
      <xdr:colOff>768349</xdr:colOff>
      <xdr:row>127</xdr:row>
      <xdr:rowOff>152400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2259925"/>
          <a:ext cx="3911598" cy="3143250"/>
        </a:xfrm>
        <a:prstGeom prst="rect">
          <a:avLst/>
        </a:prstGeom>
      </xdr:spPr>
    </xdr:pic>
    <xdr:clientData/>
  </xdr:twoCellAnchor>
  <xdr:twoCellAnchor editAs="oneCell">
    <xdr:from>
      <xdr:col>6</xdr:col>
      <xdr:colOff>9524</xdr:colOff>
      <xdr:row>111</xdr:row>
      <xdr:rowOff>47624</xdr:rowOff>
    </xdr:from>
    <xdr:to>
      <xdr:col>12</xdr:col>
      <xdr:colOff>552450</xdr:colOff>
      <xdr:row>127</xdr:row>
      <xdr:rowOff>133350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549" y="22250399"/>
          <a:ext cx="4200526" cy="31337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view="pageBreakPreview" zoomScale="85" zoomScaleNormal="90" zoomScaleSheetLayoutView="85" workbookViewId="0">
      <selection activeCell="E134" sqref="E134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1" customWidth="1"/>
    <col min="5" max="5" width="14" customWidth="1"/>
    <col min="6" max="6" width="0" hidden="1" customWidth="1"/>
    <col min="7" max="7" width="9.42578125" customWidth="1"/>
    <col min="8" max="8" width="5.28515625" hidden="1" customWidth="1"/>
    <col min="9" max="9" width="13.28515625" customWidth="1"/>
    <col min="10" max="10" width="10.42578125" customWidth="1"/>
    <col min="11" max="11" width="9.28515625" customWidth="1"/>
    <col min="12" max="12" width="14" customWidth="1"/>
    <col min="13" max="13" width="13.140625" customWidth="1"/>
    <col min="14" max="14" width="14.85546875" customWidth="1"/>
    <col min="15" max="15" width="16.5703125" customWidth="1"/>
    <col min="17" max="17" width="13.5703125" bestFit="1" customWidth="1"/>
    <col min="19" max="20" width="11.5703125" bestFit="1" customWidth="1"/>
  </cols>
  <sheetData>
    <row r="1" spans="1:20" ht="24.75" customHeight="1" x14ac:dyDescent="0.25">
      <c r="A1" s="237"/>
      <c r="B1" s="238"/>
      <c r="C1" s="244" t="s">
        <v>253</v>
      </c>
      <c r="D1" s="244"/>
      <c r="E1" s="244"/>
      <c r="F1" s="244"/>
      <c r="G1" s="244"/>
      <c r="H1" s="244"/>
      <c r="I1" s="244"/>
      <c r="J1" s="245" t="s">
        <v>72</v>
      </c>
      <c r="K1" s="245"/>
      <c r="L1" s="245"/>
      <c r="M1" s="245"/>
      <c r="N1" s="245"/>
      <c r="O1" s="245"/>
    </row>
    <row r="2" spans="1:20" ht="43.5" customHeight="1" x14ac:dyDescent="0.25">
      <c r="A2" s="239"/>
      <c r="B2" s="240"/>
      <c r="C2" s="244"/>
      <c r="D2" s="244"/>
      <c r="E2" s="244"/>
      <c r="F2" s="244"/>
      <c r="G2" s="244"/>
      <c r="H2" s="244"/>
      <c r="I2" s="244"/>
      <c r="J2" s="246">
        <f>M125</f>
        <v>29999.53</v>
      </c>
      <c r="K2" s="247"/>
      <c r="L2" s="247"/>
      <c r="M2" s="247"/>
      <c r="N2" s="247"/>
      <c r="O2" s="247"/>
    </row>
    <row r="3" spans="1:20" x14ac:dyDescent="0.25">
      <c r="A3" s="210" t="s">
        <v>94</v>
      </c>
      <c r="B3" s="211"/>
      <c r="C3" s="212" t="s">
        <v>68</v>
      </c>
      <c r="D3" s="212"/>
      <c r="E3" s="156" t="s">
        <v>96</v>
      </c>
      <c r="F3" s="138"/>
      <c r="G3" s="138"/>
      <c r="H3" s="138"/>
      <c r="I3" s="139">
        <v>44383</v>
      </c>
      <c r="J3" s="225"/>
      <c r="K3" s="225"/>
      <c r="L3" s="225"/>
      <c r="M3" s="225"/>
      <c r="N3" s="225"/>
      <c r="O3" s="225"/>
    </row>
    <row r="4" spans="1:20" x14ac:dyDescent="0.25">
      <c r="A4" s="70" t="s">
        <v>70</v>
      </c>
      <c r="B4" s="71" t="s">
        <v>253</v>
      </c>
      <c r="C4" s="212" t="s">
        <v>69</v>
      </c>
      <c r="D4" s="212"/>
      <c r="E4" s="220" t="s">
        <v>97</v>
      </c>
      <c r="F4" s="221"/>
      <c r="G4" s="222"/>
      <c r="H4" s="138"/>
      <c r="I4" s="140"/>
      <c r="J4" s="4"/>
      <c r="K4" s="226" t="s">
        <v>76</v>
      </c>
      <c r="L4" s="226"/>
      <c r="M4" s="2"/>
      <c r="N4" s="251" t="s">
        <v>98</v>
      </c>
      <c r="O4" s="252"/>
    </row>
    <row r="5" spans="1:20" x14ac:dyDescent="0.25">
      <c r="A5" s="70" t="s">
        <v>71</v>
      </c>
      <c r="B5" s="70" t="s">
        <v>95</v>
      </c>
      <c r="C5" s="2"/>
      <c r="D5" s="1"/>
      <c r="E5" s="2"/>
      <c r="F5" s="3"/>
      <c r="G5" s="3"/>
      <c r="H5" s="3"/>
      <c r="I5" s="2"/>
      <c r="J5" s="4"/>
      <c r="K5" s="230" t="s">
        <v>77</v>
      </c>
      <c r="L5" s="230"/>
      <c r="M5" s="63"/>
      <c r="N5" s="227" t="s">
        <v>254</v>
      </c>
      <c r="O5" s="227"/>
    </row>
    <row r="6" spans="1:20" x14ac:dyDescent="0.25">
      <c r="A6" s="213" t="s">
        <v>310</v>
      </c>
      <c r="B6" s="214"/>
      <c r="C6" s="215"/>
      <c r="D6" s="1"/>
      <c r="E6" s="2"/>
      <c r="F6" s="3"/>
      <c r="G6" s="3"/>
      <c r="H6" s="3"/>
      <c r="I6" s="2"/>
      <c r="J6" s="4"/>
      <c r="K6" s="248" t="s">
        <v>78</v>
      </c>
      <c r="L6" s="248"/>
      <c r="M6" s="62"/>
      <c r="N6" s="250">
        <v>121899.15</v>
      </c>
      <c r="O6" s="250"/>
    </row>
    <row r="7" spans="1:20" x14ac:dyDescent="0.25">
      <c r="A7" s="216"/>
      <c r="B7" s="217"/>
      <c r="C7" s="218"/>
      <c r="D7" s="6"/>
      <c r="E7" s="5"/>
      <c r="F7" s="7"/>
      <c r="G7" s="7"/>
      <c r="H7" s="7"/>
      <c r="I7" s="5"/>
      <c r="J7" s="8"/>
      <c r="K7" s="230" t="s">
        <v>79</v>
      </c>
      <c r="L7" s="230"/>
      <c r="M7" s="230"/>
      <c r="N7" s="249">
        <v>26297.85</v>
      </c>
      <c r="O7" s="250"/>
    </row>
    <row r="8" spans="1:20" x14ac:dyDescent="0.25">
      <c r="A8" s="51" t="s">
        <v>73</v>
      </c>
      <c r="B8" s="51" t="s">
        <v>99</v>
      </c>
      <c r="C8" s="51" t="s">
        <v>74</v>
      </c>
      <c r="D8" s="178">
        <v>44417</v>
      </c>
      <c r="E8" s="178">
        <v>44448</v>
      </c>
      <c r="F8" s="52"/>
      <c r="G8" s="52"/>
      <c r="H8" s="52"/>
      <c r="I8" s="53"/>
      <c r="J8" s="54"/>
      <c r="K8" s="231" t="s">
        <v>75</v>
      </c>
      <c r="L8" s="231"/>
      <c r="M8" s="53"/>
      <c r="N8" s="228">
        <f>N6-N7</f>
        <v>95601.299999999988</v>
      </c>
      <c r="O8" s="229"/>
    </row>
    <row r="9" spans="1:20" x14ac:dyDescent="0.25">
      <c r="A9" s="243" t="s">
        <v>4</v>
      </c>
      <c r="B9" s="241" t="s">
        <v>5</v>
      </c>
      <c r="C9" s="234" t="s">
        <v>2</v>
      </c>
      <c r="D9" s="256" t="s">
        <v>3</v>
      </c>
      <c r="E9" s="223" t="s">
        <v>0</v>
      </c>
      <c r="F9" s="223"/>
      <c r="G9" s="224"/>
      <c r="H9" s="223"/>
      <c r="I9" s="223"/>
      <c r="J9" s="223"/>
      <c r="K9" s="253" t="s">
        <v>67</v>
      </c>
      <c r="L9" s="31"/>
      <c r="M9" s="33" t="s">
        <v>1</v>
      </c>
      <c r="N9" s="34"/>
      <c r="O9" s="253" t="s">
        <v>67</v>
      </c>
      <c r="S9" s="155"/>
      <c r="T9" s="155"/>
    </row>
    <row r="10" spans="1:20" ht="9.75" customHeight="1" x14ac:dyDescent="0.25">
      <c r="A10" s="243"/>
      <c r="B10" s="242"/>
      <c r="C10" s="235"/>
      <c r="D10" s="257"/>
      <c r="E10" s="232" t="s">
        <v>65</v>
      </c>
      <c r="F10" s="32"/>
      <c r="G10" s="219" t="s">
        <v>80</v>
      </c>
      <c r="H10" s="94"/>
      <c r="I10" s="232" t="s">
        <v>66</v>
      </c>
      <c r="J10" s="258" t="s">
        <v>64</v>
      </c>
      <c r="K10" s="254"/>
      <c r="L10" s="234" t="s">
        <v>65</v>
      </c>
      <c r="M10" s="224" t="s">
        <v>66</v>
      </c>
      <c r="N10" s="224" t="s">
        <v>64</v>
      </c>
      <c r="O10" s="254"/>
      <c r="S10" s="155"/>
      <c r="T10" s="155"/>
    </row>
    <row r="11" spans="1:20" ht="11.25" customHeight="1" x14ac:dyDescent="0.25">
      <c r="A11" s="243"/>
      <c r="B11" s="242"/>
      <c r="C11" s="235"/>
      <c r="D11" s="257"/>
      <c r="E11" s="232"/>
      <c r="F11" s="95"/>
      <c r="G11" s="219"/>
      <c r="H11" s="94"/>
      <c r="I11" s="232"/>
      <c r="J11" s="258"/>
      <c r="K11" s="254"/>
      <c r="L11" s="235"/>
      <c r="M11" s="232"/>
      <c r="N11" s="232"/>
      <c r="O11" s="254"/>
    </row>
    <row r="12" spans="1:20" ht="10.5" customHeight="1" x14ac:dyDescent="0.25">
      <c r="A12" s="234"/>
      <c r="B12" s="242"/>
      <c r="C12" s="235"/>
      <c r="D12" s="257"/>
      <c r="E12" s="232"/>
      <c r="F12" s="96"/>
      <c r="G12" s="219"/>
      <c r="H12" s="97">
        <v>0.94</v>
      </c>
      <c r="I12" s="233"/>
      <c r="J12" s="259"/>
      <c r="K12" s="255"/>
      <c r="L12" s="236"/>
      <c r="M12" s="233"/>
      <c r="N12" s="233"/>
      <c r="O12" s="255"/>
    </row>
    <row r="13" spans="1:20" x14ac:dyDescent="0.25">
      <c r="A13" s="98"/>
      <c r="B13" s="98"/>
      <c r="C13" s="98"/>
      <c r="D13" s="98"/>
      <c r="E13" s="98"/>
      <c r="F13" s="99"/>
      <c r="G13" s="99"/>
      <c r="H13" s="100"/>
      <c r="I13" s="35"/>
      <c r="J13" s="36"/>
      <c r="K13" s="55"/>
      <c r="L13" s="35"/>
      <c r="M13" s="35"/>
      <c r="N13" s="35"/>
      <c r="O13" s="101"/>
    </row>
    <row r="14" spans="1:20" x14ac:dyDescent="0.25">
      <c r="A14" s="102">
        <v>1</v>
      </c>
      <c r="B14" s="103" t="s">
        <v>100</v>
      </c>
      <c r="C14" s="104"/>
      <c r="D14" s="105"/>
      <c r="E14" s="103"/>
      <c r="F14" s="106"/>
      <c r="G14" s="106"/>
      <c r="H14" s="107"/>
      <c r="I14" s="39"/>
      <c r="J14" s="40"/>
      <c r="K14" s="40"/>
      <c r="L14" s="41"/>
      <c r="M14" s="157"/>
      <c r="N14" s="42"/>
      <c r="O14" s="108">
        <v>883.49</v>
      </c>
    </row>
    <row r="15" spans="1:20" x14ac:dyDescent="0.25">
      <c r="A15" s="203" t="s">
        <v>6</v>
      </c>
      <c r="B15" s="158" t="s">
        <v>103</v>
      </c>
      <c r="C15" s="111" t="s">
        <v>7</v>
      </c>
      <c r="D15" s="112">
        <v>196.33</v>
      </c>
      <c r="E15" s="112">
        <v>4.5</v>
      </c>
      <c r="F15" s="113"/>
      <c r="G15" s="137">
        <v>4.5</v>
      </c>
      <c r="H15" s="38">
        <v>435.99</v>
      </c>
      <c r="I15" s="9">
        <v>0</v>
      </c>
      <c r="J15" s="10">
        <v>4.5</v>
      </c>
      <c r="K15" s="162">
        <v>0</v>
      </c>
      <c r="L15" s="9">
        <f>ROUND(E15*D15,2)</f>
        <v>883.49</v>
      </c>
      <c r="M15" s="9">
        <f>ROUND(I15*D15,2)</f>
        <v>0</v>
      </c>
      <c r="N15" s="9">
        <f>ROUND(J15*D15,2)</f>
        <v>883.49</v>
      </c>
      <c r="O15" s="163">
        <v>0</v>
      </c>
    </row>
    <row r="16" spans="1:20" x14ac:dyDescent="0.25">
      <c r="A16" s="109"/>
      <c r="B16" s="110"/>
      <c r="C16" s="111"/>
      <c r="D16" s="112"/>
      <c r="E16" s="112"/>
      <c r="F16" s="113"/>
      <c r="G16" s="37"/>
      <c r="H16" s="38"/>
      <c r="I16" s="9"/>
      <c r="J16" s="10"/>
      <c r="K16" s="46">
        <v>0</v>
      </c>
      <c r="L16" s="11">
        <v>883.49</v>
      </c>
      <c r="M16" s="193">
        <v>0</v>
      </c>
      <c r="N16" s="191">
        <f>SUM(N15:N15)</f>
        <v>883.49</v>
      </c>
      <c r="O16" s="114"/>
    </row>
    <row r="17" spans="1:15" x14ac:dyDescent="0.25">
      <c r="A17" s="102">
        <v>2</v>
      </c>
      <c r="B17" s="103" t="s">
        <v>101</v>
      </c>
      <c r="C17" s="104"/>
      <c r="D17" s="105"/>
      <c r="E17" s="103"/>
      <c r="F17" s="106"/>
      <c r="G17" s="43"/>
      <c r="H17" s="44">
        <v>258.52999999999997</v>
      </c>
      <c r="I17" s="45"/>
      <c r="J17" s="46"/>
      <c r="K17" s="56">
        <v>0</v>
      </c>
      <c r="L17" s="41"/>
      <c r="M17" s="41"/>
      <c r="N17" s="41"/>
      <c r="O17" s="115">
        <v>4822.87</v>
      </c>
    </row>
    <row r="18" spans="1:15" ht="25.5" x14ac:dyDescent="0.25">
      <c r="A18" s="203" t="s">
        <v>9</v>
      </c>
      <c r="B18" s="205" t="s">
        <v>102</v>
      </c>
      <c r="C18" s="111" t="s">
        <v>10</v>
      </c>
      <c r="D18" s="116">
        <v>42.31</v>
      </c>
      <c r="E18" s="116">
        <v>1.29</v>
      </c>
      <c r="F18" s="113"/>
      <c r="G18" s="117">
        <v>1.29</v>
      </c>
      <c r="H18" s="118">
        <v>1664.68</v>
      </c>
      <c r="I18" s="119">
        <v>0</v>
      </c>
      <c r="J18" s="120">
        <v>1.29</v>
      </c>
      <c r="K18" s="46">
        <v>0</v>
      </c>
      <c r="L18" s="9">
        <f t="shared" ref="L18:L27" si="0">ROUND(E18*D18,2)</f>
        <v>54.58</v>
      </c>
      <c r="M18" s="9">
        <f>ROUND(I18*D18,2)</f>
        <v>0</v>
      </c>
      <c r="N18" s="9">
        <f t="shared" ref="N18:N26" si="1">ROUND(J18*D18,2)</f>
        <v>54.58</v>
      </c>
      <c r="O18" s="163">
        <v>0</v>
      </c>
    </row>
    <row r="19" spans="1:15" x14ac:dyDescent="0.25">
      <c r="A19" s="323" t="s">
        <v>11</v>
      </c>
      <c r="B19" s="205" t="s">
        <v>104</v>
      </c>
      <c r="C19" s="111" t="s">
        <v>7</v>
      </c>
      <c r="D19" s="112">
        <v>12.38</v>
      </c>
      <c r="E19" s="112">
        <v>258.12</v>
      </c>
      <c r="F19" s="113"/>
      <c r="G19" s="117">
        <v>238.25</v>
      </c>
      <c r="H19" s="117">
        <v>0</v>
      </c>
      <c r="I19" s="119">
        <v>0</v>
      </c>
      <c r="J19" s="10">
        <v>238.25</v>
      </c>
      <c r="K19" s="58">
        <v>19.87</v>
      </c>
      <c r="L19" s="9">
        <f t="shared" si="0"/>
        <v>3195.53</v>
      </c>
      <c r="M19" s="9">
        <f>ROUND(I19*D19,2)</f>
        <v>0</v>
      </c>
      <c r="N19" s="9">
        <f t="shared" si="1"/>
        <v>2949.54</v>
      </c>
      <c r="O19" s="170">
        <v>245.99</v>
      </c>
    </row>
    <row r="20" spans="1:15" x14ac:dyDescent="0.25">
      <c r="A20" s="203" t="s">
        <v>12</v>
      </c>
      <c r="B20" s="205" t="s">
        <v>105</v>
      </c>
      <c r="C20" s="111" t="s">
        <v>7</v>
      </c>
      <c r="D20" s="112">
        <v>17.7</v>
      </c>
      <c r="E20" s="112">
        <v>35.35</v>
      </c>
      <c r="F20" s="113"/>
      <c r="G20" s="117">
        <v>35.35</v>
      </c>
      <c r="H20" s="121"/>
      <c r="I20" s="119">
        <v>0</v>
      </c>
      <c r="J20" s="10">
        <v>35.35</v>
      </c>
      <c r="K20" s="58">
        <v>0</v>
      </c>
      <c r="L20" s="9">
        <f t="shared" si="0"/>
        <v>625.70000000000005</v>
      </c>
      <c r="M20" s="9">
        <f>ROUND(I20*D20,2)</f>
        <v>0</v>
      </c>
      <c r="N20" s="9">
        <f t="shared" si="1"/>
        <v>625.70000000000005</v>
      </c>
      <c r="O20" s="170">
        <v>0</v>
      </c>
    </row>
    <row r="21" spans="1:15" x14ac:dyDescent="0.25">
      <c r="A21" s="203" t="s">
        <v>13</v>
      </c>
      <c r="B21" s="205" t="s">
        <v>106</v>
      </c>
      <c r="C21" s="111" t="s">
        <v>7</v>
      </c>
      <c r="D21" s="112">
        <v>14.16</v>
      </c>
      <c r="E21" s="112">
        <v>3.36</v>
      </c>
      <c r="F21" s="113"/>
      <c r="G21" s="117">
        <v>3.36</v>
      </c>
      <c r="H21" s="121"/>
      <c r="I21" s="119">
        <v>0</v>
      </c>
      <c r="J21" s="10">
        <v>3.36</v>
      </c>
      <c r="K21" s="58">
        <v>0</v>
      </c>
      <c r="L21" s="9">
        <f t="shared" si="0"/>
        <v>47.58</v>
      </c>
      <c r="M21" s="9">
        <f>ROUND(I21*D21,2)</f>
        <v>0</v>
      </c>
      <c r="N21" s="9">
        <f t="shared" si="1"/>
        <v>47.58</v>
      </c>
      <c r="O21" s="170">
        <v>0</v>
      </c>
    </row>
    <row r="22" spans="1:15" x14ac:dyDescent="0.25">
      <c r="A22" s="203" t="s">
        <v>107</v>
      </c>
      <c r="B22" s="205" t="s">
        <v>113</v>
      </c>
      <c r="C22" s="111" t="s">
        <v>7</v>
      </c>
      <c r="D22" s="112">
        <v>15.96</v>
      </c>
      <c r="E22" s="112">
        <v>3.99</v>
      </c>
      <c r="F22" s="113"/>
      <c r="G22" s="117">
        <v>3.99</v>
      </c>
      <c r="H22" s="121"/>
      <c r="I22" s="119">
        <v>0</v>
      </c>
      <c r="J22" s="10">
        <v>3.99</v>
      </c>
      <c r="K22" s="58">
        <v>0</v>
      </c>
      <c r="L22" s="9">
        <f t="shared" si="0"/>
        <v>63.68</v>
      </c>
      <c r="M22" s="9">
        <f t="shared" ref="M22:M25" si="2">ROUND(I22*D22,2)</f>
        <v>0</v>
      </c>
      <c r="N22" s="9">
        <f t="shared" si="1"/>
        <v>63.68</v>
      </c>
      <c r="O22" s="170">
        <v>0</v>
      </c>
    </row>
    <row r="23" spans="1:15" x14ac:dyDescent="0.25">
      <c r="A23" s="323" t="s">
        <v>108</v>
      </c>
      <c r="B23" s="208" t="s">
        <v>114</v>
      </c>
      <c r="C23" s="111" t="s">
        <v>7</v>
      </c>
      <c r="D23" s="112">
        <v>3.16</v>
      </c>
      <c r="E23" s="112">
        <v>28.45</v>
      </c>
      <c r="F23" s="172"/>
      <c r="G23" s="117">
        <v>0</v>
      </c>
      <c r="H23" s="173"/>
      <c r="I23" s="119">
        <v>0</v>
      </c>
      <c r="J23" s="119">
        <v>0</v>
      </c>
      <c r="K23" s="58">
        <v>28.45</v>
      </c>
      <c r="L23" s="9">
        <f t="shared" si="0"/>
        <v>89.9</v>
      </c>
      <c r="M23" s="9">
        <f t="shared" si="2"/>
        <v>0</v>
      </c>
      <c r="N23" s="9">
        <f t="shared" si="1"/>
        <v>0</v>
      </c>
      <c r="O23" s="170">
        <v>89.9</v>
      </c>
    </row>
    <row r="24" spans="1:15" x14ac:dyDescent="0.25">
      <c r="A24" s="204" t="s">
        <v>109</v>
      </c>
      <c r="B24" s="209" t="s">
        <v>115</v>
      </c>
      <c r="C24" s="202" t="s">
        <v>116</v>
      </c>
      <c r="D24" s="112">
        <v>12.17</v>
      </c>
      <c r="E24" s="112">
        <v>4</v>
      </c>
      <c r="F24" s="113"/>
      <c r="G24" s="175">
        <v>4</v>
      </c>
      <c r="H24" s="121"/>
      <c r="I24" s="119">
        <v>0</v>
      </c>
      <c r="J24" s="10">
        <v>4</v>
      </c>
      <c r="K24" s="58">
        <v>0</v>
      </c>
      <c r="L24" s="9">
        <f t="shared" si="0"/>
        <v>48.68</v>
      </c>
      <c r="M24" s="9">
        <f t="shared" si="2"/>
        <v>0</v>
      </c>
      <c r="N24" s="9">
        <f t="shared" si="1"/>
        <v>48.68</v>
      </c>
      <c r="O24" s="170">
        <v>0</v>
      </c>
    </row>
    <row r="25" spans="1:15" x14ac:dyDescent="0.25">
      <c r="A25" s="203" t="s">
        <v>110</v>
      </c>
      <c r="B25" s="205" t="s">
        <v>117</v>
      </c>
      <c r="C25" s="111" t="s">
        <v>7</v>
      </c>
      <c r="D25" s="112">
        <v>18.66</v>
      </c>
      <c r="E25" s="112">
        <v>1</v>
      </c>
      <c r="F25" s="113"/>
      <c r="G25" s="175">
        <v>1</v>
      </c>
      <c r="H25" s="121"/>
      <c r="I25" s="119">
        <v>0</v>
      </c>
      <c r="J25" s="10">
        <v>1</v>
      </c>
      <c r="K25" s="58">
        <v>0</v>
      </c>
      <c r="L25" s="9">
        <f t="shared" si="0"/>
        <v>18.66</v>
      </c>
      <c r="M25" s="9">
        <f t="shared" si="2"/>
        <v>0</v>
      </c>
      <c r="N25" s="9">
        <f t="shared" si="1"/>
        <v>18.66</v>
      </c>
      <c r="O25" s="170">
        <v>0</v>
      </c>
    </row>
    <row r="26" spans="1:15" x14ac:dyDescent="0.25">
      <c r="A26" s="203" t="s">
        <v>111</v>
      </c>
      <c r="B26" s="205" t="s">
        <v>118</v>
      </c>
      <c r="C26" s="202" t="s">
        <v>116</v>
      </c>
      <c r="D26" s="112">
        <v>15.49</v>
      </c>
      <c r="E26" s="112">
        <v>7</v>
      </c>
      <c r="F26" s="113"/>
      <c r="G26" s="175">
        <v>7</v>
      </c>
      <c r="H26" s="121"/>
      <c r="I26" s="119">
        <v>0</v>
      </c>
      <c r="J26" s="10">
        <v>7</v>
      </c>
      <c r="K26" s="58">
        <v>0</v>
      </c>
      <c r="L26" s="9">
        <f t="shared" si="0"/>
        <v>108.43</v>
      </c>
      <c r="M26" s="9">
        <v>0</v>
      </c>
      <c r="N26" s="9">
        <f t="shared" si="1"/>
        <v>108.43</v>
      </c>
      <c r="O26" s="170">
        <v>0</v>
      </c>
    </row>
    <row r="27" spans="1:15" ht="25.5" x14ac:dyDescent="0.25">
      <c r="A27" s="203" t="s">
        <v>112</v>
      </c>
      <c r="B27" s="205" t="s">
        <v>119</v>
      </c>
      <c r="C27" s="111" t="s">
        <v>7</v>
      </c>
      <c r="D27" s="112">
        <v>3.67</v>
      </c>
      <c r="E27" s="112">
        <v>155.35</v>
      </c>
      <c r="F27" s="113"/>
      <c r="G27" s="175">
        <v>155.35</v>
      </c>
      <c r="H27" s="121"/>
      <c r="I27" s="119">
        <v>0</v>
      </c>
      <c r="J27" s="10">
        <v>155.35</v>
      </c>
      <c r="K27" s="58">
        <v>0</v>
      </c>
      <c r="L27" s="9">
        <f t="shared" si="0"/>
        <v>570.13</v>
      </c>
      <c r="M27" s="9">
        <v>0</v>
      </c>
      <c r="N27" s="9">
        <v>570.13</v>
      </c>
      <c r="O27" s="170">
        <v>0</v>
      </c>
    </row>
    <row r="28" spans="1:15" x14ac:dyDescent="0.25">
      <c r="A28" s="109"/>
      <c r="B28" s="110"/>
      <c r="C28" s="111"/>
      <c r="D28" s="112"/>
      <c r="E28" s="112"/>
      <c r="F28" s="113"/>
      <c r="G28" s="113"/>
      <c r="H28" s="121"/>
      <c r="I28" s="9"/>
      <c r="J28" s="10"/>
      <c r="K28" s="46"/>
      <c r="L28" s="11">
        <f>SUM(L18:L27)</f>
        <v>4822.8700000000008</v>
      </c>
      <c r="M28" s="193">
        <f>SUM(M18:M27)</f>
        <v>0</v>
      </c>
      <c r="N28" s="191">
        <f>SUM(N18:N27)</f>
        <v>4486.9799999999987</v>
      </c>
      <c r="O28" s="101"/>
    </row>
    <row r="29" spans="1:15" x14ac:dyDescent="0.25">
      <c r="A29" s="102">
        <v>3</v>
      </c>
      <c r="B29" s="103" t="s">
        <v>8</v>
      </c>
      <c r="C29" s="104"/>
      <c r="D29" s="105"/>
      <c r="E29" s="103"/>
      <c r="F29" s="106"/>
      <c r="G29" s="106"/>
      <c r="H29" s="107"/>
      <c r="I29" s="41"/>
      <c r="J29" s="46"/>
      <c r="K29" s="64"/>
      <c r="L29" s="41"/>
      <c r="M29" s="41"/>
      <c r="N29" s="41"/>
      <c r="O29" s="91">
        <v>23.2</v>
      </c>
    </row>
    <row r="30" spans="1:15" ht="35.25" customHeight="1" x14ac:dyDescent="0.25">
      <c r="A30" s="203" t="s">
        <v>15</v>
      </c>
      <c r="B30" s="158" t="s">
        <v>120</v>
      </c>
      <c r="C30" s="111" t="s">
        <v>10</v>
      </c>
      <c r="D30" s="112">
        <v>64.45</v>
      </c>
      <c r="E30" s="112">
        <v>0.36</v>
      </c>
      <c r="F30" s="113"/>
      <c r="G30" s="175">
        <v>0.36</v>
      </c>
      <c r="H30" s="38">
        <v>25.44</v>
      </c>
      <c r="I30" s="119">
        <v>0</v>
      </c>
      <c r="J30" s="10">
        <v>0.36</v>
      </c>
      <c r="K30" s="61">
        <v>0</v>
      </c>
      <c r="L30" s="9">
        <f t="shared" ref="L30" si="3">ROUND(E30*D30,2)</f>
        <v>23.2</v>
      </c>
      <c r="M30" s="9">
        <f t="shared" ref="M30" si="4">ROUND(I30*D30,2)</f>
        <v>0</v>
      </c>
      <c r="N30" s="9">
        <f t="shared" ref="N30" si="5">ROUND(J30*D30,2)</f>
        <v>23.2</v>
      </c>
      <c r="O30" s="179">
        <v>0</v>
      </c>
    </row>
    <row r="31" spans="1:15" x14ac:dyDescent="0.25">
      <c r="A31" s="109"/>
      <c r="B31" s="122"/>
      <c r="C31" s="111"/>
      <c r="D31" s="112"/>
      <c r="E31" s="112"/>
      <c r="F31" s="113"/>
      <c r="G31" s="113"/>
      <c r="H31" s="121"/>
      <c r="I31" s="9"/>
      <c r="J31" s="10"/>
      <c r="K31" s="46"/>
      <c r="L31" s="11">
        <f>SUM(L30:L30)</f>
        <v>23.2</v>
      </c>
      <c r="M31" s="193">
        <f>SUM(M30:M30)</f>
        <v>0</v>
      </c>
      <c r="N31" s="191">
        <f>SUM(N30:N30)</f>
        <v>23.2</v>
      </c>
      <c r="O31" s="101"/>
    </row>
    <row r="32" spans="1:15" x14ac:dyDescent="0.25">
      <c r="A32" s="102">
        <v>4</v>
      </c>
      <c r="B32" s="103" t="s">
        <v>121</v>
      </c>
      <c r="C32" s="104"/>
      <c r="D32" s="105"/>
      <c r="E32" s="103"/>
      <c r="F32" s="106"/>
      <c r="G32" s="106"/>
      <c r="H32" s="107"/>
      <c r="I32" s="41"/>
      <c r="J32" s="46"/>
      <c r="K32" s="56"/>
      <c r="L32" s="44"/>
      <c r="M32" s="41"/>
      <c r="N32" s="41"/>
      <c r="O32" s="92">
        <v>630.96</v>
      </c>
    </row>
    <row r="33" spans="1:19" ht="51" x14ac:dyDescent="0.25">
      <c r="A33" s="203" t="s">
        <v>16</v>
      </c>
      <c r="B33" s="180" t="s">
        <v>122</v>
      </c>
      <c r="C33" s="111" t="s">
        <v>7</v>
      </c>
      <c r="D33" s="112">
        <v>57.1</v>
      </c>
      <c r="E33" s="112">
        <v>11.05</v>
      </c>
      <c r="F33" s="113"/>
      <c r="G33" s="117">
        <v>11.05</v>
      </c>
      <c r="H33" s="121"/>
      <c r="I33" s="9">
        <v>0</v>
      </c>
      <c r="J33" s="10">
        <v>11.05</v>
      </c>
      <c r="K33" s="61">
        <v>0</v>
      </c>
      <c r="L33" s="9">
        <f t="shared" ref="L33" si="6">ROUND(E33*D33,2)</f>
        <v>630.96</v>
      </c>
      <c r="M33" s="9">
        <f t="shared" ref="M33" si="7">ROUND(I33*D33,2)</f>
        <v>0</v>
      </c>
      <c r="N33" s="9">
        <v>630.96</v>
      </c>
      <c r="O33" s="170">
        <v>0</v>
      </c>
    </row>
    <row r="34" spans="1:19" x14ac:dyDescent="0.25">
      <c r="A34" s="109"/>
      <c r="B34" s="122"/>
      <c r="C34" s="111"/>
      <c r="D34" s="112"/>
      <c r="E34" s="112"/>
      <c r="F34" s="113"/>
      <c r="G34" s="37"/>
      <c r="H34" s="38"/>
      <c r="I34" s="12"/>
      <c r="J34" s="10"/>
      <c r="K34" s="46"/>
      <c r="L34" s="11">
        <f>SUM(L33:L33)</f>
        <v>630.96</v>
      </c>
      <c r="M34" s="193">
        <f>SUM(M33:M33)</f>
        <v>0</v>
      </c>
      <c r="N34" s="191">
        <f>SUM(N33:N33)</f>
        <v>630.96</v>
      </c>
      <c r="O34" s="101"/>
    </row>
    <row r="35" spans="1:19" x14ac:dyDescent="0.25">
      <c r="A35" s="102">
        <v>5</v>
      </c>
      <c r="B35" s="103" t="s">
        <v>14</v>
      </c>
      <c r="C35" s="104"/>
      <c r="D35" s="105"/>
      <c r="E35" s="103"/>
      <c r="F35" s="106"/>
      <c r="G35" s="43"/>
      <c r="H35" s="44">
        <v>938.58</v>
      </c>
      <c r="I35" s="45"/>
      <c r="J35" s="46"/>
      <c r="K35" s="56"/>
      <c r="L35" s="41"/>
      <c r="M35" s="41"/>
      <c r="N35" s="41"/>
      <c r="O35" s="92">
        <v>18249.41</v>
      </c>
    </row>
    <row r="36" spans="1:19" ht="25.5" x14ac:dyDescent="0.25">
      <c r="A36" s="203" t="s">
        <v>17</v>
      </c>
      <c r="B36" s="180" t="s">
        <v>123</v>
      </c>
      <c r="C36" s="111" t="s">
        <v>7</v>
      </c>
      <c r="D36" s="116">
        <v>70.8</v>
      </c>
      <c r="E36" s="116">
        <v>257.76</v>
      </c>
      <c r="F36" s="113"/>
      <c r="G36" s="118">
        <v>257.76</v>
      </c>
      <c r="H36" s="121"/>
      <c r="I36" s="116">
        <v>0</v>
      </c>
      <c r="J36" s="116">
        <v>257.76</v>
      </c>
      <c r="K36" s="46">
        <v>0</v>
      </c>
      <c r="L36" s="9">
        <f>ROUND(E36*D36,2)</f>
        <v>18249.41</v>
      </c>
      <c r="M36" s="9">
        <f>ROUND(I36*D36,2)</f>
        <v>0</v>
      </c>
      <c r="N36" s="9">
        <f>ROUND(J36*D36,2)</f>
        <v>18249.41</v>
      </c>
      <c r="O36" s="170">
        <v>0</v>
      </c>
      <c r="S36" s="15"/>
    </row>
    <row r="37" spans="1:19" x14ac:dyDescent="0.25">
      <c r="A37" s="109"/>
      <c r="B37" s="110"/>
      <c r="C37" s="111"/>
      <c r="D37" s="112"/>
      <c r="E37" s="112"/>
      <c r="F37" s="113"/>
      <c r="G37" s="37"/>
      <c r="H37" s="121"/>
      <c r="I37" s="12"/>
      <c r="J37" s="10"/>
      <c r="K37" s="46"/>
      <c r="L37" s="11">
        <f>SUM(L36)</f>
        <v>18249.41</v>
      </c>
      <c r="M37" s="193">
        <f t="shared" ref="M37:N37" si="8">SUM(M36)</f>
        <v>0</v>
      </c>
      <c r="N37" s="191">
        <f t="shared" si="8"/>
        <v>18249.41</v>
      </c>
      <c r="O37" s="101"/>
    </row>
    <row r="38" spans="1:19" x14ac:dyDescent="0.25">
      <c r="A38" s="102">
        <v>6</v>
      </c>
      <c r="B38" s="103" t="s">
        <v>124</v>
      </c>
      <c r="C38" s="104"/>
      <c r="D38" s="105"/>
      <c r="E38" s="103"/>
      <c r="F38" s="106"/>
      <c r="G38" s="43"/>
      <c r="H38" s="44">
        <v>85.18</v>
      </c>
      <c r="I38" s="45"/>
      <c r="J38" s="46"/>
      <c r="K38" s="56"/>
      <c r="L38" s="41"/>
      <c r="M38" s="41"/>
      <c r="N38" s="41"/>
      <c r="O38" s="92">
        <v>4020.19</v>
      </c>
    </row>
    <row r="39" spans="1:19" ht="25.5" x14ac:dyDescent="0.25">
      <c r="A39" s="198" t="s">
        <v>18</v>
      </c>
      <c r="B39" s="205" t="s">
        <v>125</v>
      </c>
      <c r="C39" s="111" t="s">
        <v>7</v>
      </c>
      <c r="D39" s="116">
        <v>25.93</v>
      </c>
      <c r="E39" s="116">
        <v>155.04</v>
      </c>
      <c r="F39" s="113"/>
      <c r="G39" s="131">
        <v>0</v>
      </c>
      <c r="H39" s="121"/>
      <c r="I39" s="131">
        <v>155.04</v>
      </c>
      <c r="J39" s="131">
        <v>155.04</v>
      </c>
      <c r="K39" s="46">
        <v>0</v>
      </c>
      <c r="L39" s="9">
        <f>ROUND(E39*D39,2)</f>
        <v>4020.19</v>
      </c>
      <c r="M39" s="9">
        <f>ROUND(I39*D39,2)</f>
        <v>4020.19</v>
      </c>
      <c r="N39" s="9">
        <f>ROUND(J39*D39,2)</f>
        <v>4020.19</v>
      </c>
      <c r="O39" s="179">
        <v>0</v>
      </c>
    </row>
    <row r="40" spans="1:19" x14ac:dyDescent="0.25">
      <c r="A40" s="109"/>
      <c r="B40" s="122"/>
      <c r="C40" s="111"/>
      <c r="D40" s="112"/>
      <c r="E40" s="112"/>
      <c r="F40" s="113"/>
      <c r="G40" s="113"/>
      <c r="H40" s="121"/>
      <c r="I40" s="12"/>
      <c r="J40" s="10"/>
      <c r="K40" s="46"/>
      <c r="L40" s="11">
        <f>SUM(L39:L39)</f>
        <v>4020.19</v>
      </c>
      <c r="M40" s="164">
        <f>SUM(M39:M39)</f>
        <v>4020.19</v>
      </c>
      <c r="N40" s="11">
        <f>SUM(N39:N39)</f>
        <v>4020.19</v>
      </c>
      <c r="O40" s="101"/>
    </row>
    <row r="41" spans="1:19" x14ac:dyDescent="0.25">
      <c r="A41" s="102">
        <v>7</v>
      </c>
      <c r="B41" s="103" t="s">
        <v>36</v>
      </c>
      <c r="C41" s="104"/>
      <c r="D41" s="105"/>
      <c r="E41" s="103"/>
      <c r="F41" s="106"/>
      <c r="G41" s="43"/>
      <c r="H41" s="107"/>
      <c r="I41" s="45"/>
      <c r="J41" s="46"/>
      <c r="K41" s="56"/>
      <c r="L41" s="41"/>
      <c r="M41" s="45"/>
      <c r="N41" s="106"/>
      <c r="O41" s="146">
        <v>5640.25</v>
      </c>
    </row>
    <row r="42" spans="1:19" x14ac:dyDescent="0.25">
      <c r="A42" s="127" t="s">
        <v>20</v>
      </c>
      <c r="B42" s="127" t="s">
        <v>126</v>
      </c>
      <c r="C42" s="128"/>
      <c r="D42" s="128"/>
      <c r="E42" s="128"/>
      <c r="F42" s="128"/>
      <c r="G42" s="128"/>
      <c r="H42" s="128">
        <v>25.61</v>
      </c>
      <c r="I42" s="128"/>
      <c r="J42" s="128"/>
      <c r="K42" s="128"/>
      <c r="L42" s="128"/>
      <c r="M42" s="128"/>
      <c r="N42" s="128"/>
      <c r="O42" s="160">
        <v>1561.7</v>
      </c>
    </row>
    <row r="43" spans="1:19" ht="51" x14ac:dyDescent="0.25">
      <c r="A43" s="109" t="s">
        <v>127</v>
      </c>
      <c r="B43" s="205" t="s">
        <v>128</v>
      </c>
      <c r="C43" s="206" t="s">
        <v>116</v>
      </c>
      <c r="D43" s="116">
        <v>656.84</v>
      </c>
      <c r="E43" s="116">
        <v>2</v>
      </c>
      <c r="F43" s="113"/>
      <c r="G43" s="131">
        <v>0</v>
      </c>
      <c r="H43" s="38">
        <v>50.68</v>
      </c>
      <c r="I43" s="131">
        <v>0</v>
      </c>
      <c r="J43" s="131">
        <v>0</v>
      </c>
      <c r="K43" s="46">
        <v>2</v>
      </c>
      <c r="L43" s="9">
        <f t="shared" ref="L43:L48" si="9">ROUND(E43*D43,2)</f>
        <v>1313.68</v>
      </c>
      <c r="M43" s="9">
        <f t="shared" ref="M43:M48" si="10">ROUND(I43*D43,2)</f>
        <v>0</v>
      </c>
      <c r="N43" s="9">
        <v>0</v>
      </c>
      <c r="O43" s="170">
        <v>1313.68</v>
      </c>
    </row>
    <row r="44" spans="1:19" x14ac:dyDescent="0.25">
      <c r="A44" s="109" t="s">
        <v>129</v>
      </c>
      <c r="B44" s="205" t="s">
        <v>130</v>
      </c>
      <c r="C44" s="111" t="s">
        <v>7</v>
      </c>
      <c r="D44" s="116">
        <v>206.68</v>
      </c>
      <c r="E44" s="116">
        <v>1.2</v>
      </c>
      <c r="F44" s="113"/>
      <c r="G44" s="131">
        <v>0</v>
      </c>
      <c r="H44" s="38">
        <v>32.590000000000003</v>
      </c>
      <c r="I44" s="131">
        <v>0</v>
      </c>
      <c r="J44" s="131">
        <v>0</v>
      </c>
      <c r="K44" s="46">
        <v>1.2</v>
      </c>
      <c r="L44" s="9">
        <f t="shared" si="9"/>
        <v>248.02</v>
      </c>
      <c r="M44" s="9">
        <f t="shared" si="10"/>
        <v>0</v>
      </c>
      <c r="N44" s="9">
        <f t="shared" ref="N44:N48" si="11">ROUND(J44*D44,2)</f>
        <v>0</v>
      </c>
      <c r="O44" s="170">
        <v>248.02</v>
      </c>
    </row>
    <row r="45" spans="1:19" x14ac:dyDescent="0.25">
      <c r="A45" s="127" t="s">
        <v>21</v>
      </c>
      <c r="B45" s="127" t="s">
        <v>131</v>
      </c>
      <c r="C45" s="128"/>
      <c r="D45" s="128"/>
      <c r="E45" s="128"/>
      <c r="F45" s="128"/>
      <c r="G45" s="128"/>
      <c r="H45" s="128">
        <v>50.09</v>
      </c>
      <c r="I45" s="128"/>
      <c r="J45" s="128"/>
      <c r="K45" s="128"/>
      <c r="L45" s="128"/>
      <c r="M45" s="128"/>
      <c r="N45" s="128"/>
      <c r="O45" s="160">
        <v>4078.55</v>
      </c>
    </row>
    <row r="46" spans="1:19" ht="38.25" x14ac:dyDescent="0.25">
      <c r="A46" s="109" t="s">
        <v>132</v>
      </c>
      <c r="B46" s="205" t="s">
        <v>133</v>
      </c>
      <c r="C46" s="111" t="s">
        <v>7</v>
      </c>
      <c r="D46" s="116">
        <v>459.24</v>
      </c>
      <c r="E46" s="116">
        <v>0.4</v>
      </c>
      <c r="F46" s="113"/>
      <c r="G46" s="131">
        <v>0</v>
      </c>
      <c r="H46" s="38">
        <v>44.84</v>
      </c>
      <c r="I46" s="131">
        <v>0</v>
      </c>
      <c r="J46" s="131">
        <v>0</v>
      </c>
      <c r="K46" s="46">
        <v>0.4</v>
      </c>
      <c r="L46" s="9">
        <f t="shared" si="9"/>
        <v>183.7</v>
      </c>
      <c r="M46" s="9">
        <f t="shared" si="10"/>
        <v>0</v>
      </c>
      <c r="N46" s="9">
        <f t="shared" si="11"/>
        <v>0</v>
      </c>
      <c r="O46" s="170">
        <v>183.7</v>
      </c>
    </row>
    <row r="47" spans="1:19" x14ac:dyDescent="0.25">
      <c r="A47" s="109" t="s">
        <v>134</v>
      </c>
      <c r="B47" s="205" t="s">
        <v>135</v>
      </c>
      <c r="C47" s="111" t="s">
        <v>7</v>
      </c>
      <c r="D47" s="116">
        <v>92.31</v>
      </c>
      <c r="E47" s="116">
        <v>31.09</v>
      </c>
      <c r="F47" s="113"/>
      <c r="G47" s="131">
        <v>0</v>
      </c>
      <c r="H47" s="121"/>
      <c r="I47" s="131">
        <v>0</v>
      </c>
      <c r="J47" s="131">
        <v>0</v>
      </c>
      <c r="K47" s="46">
        <v>31.09</v>
      </c>
      <c r="L47" s="9">
        <f t="shared" si="9"/>
        <v>2869.92</v>
      </c>
      <c r="M47" s="9">
        <f t="shared" si="10"/>
        <v>0</v>
      </c>
      <c r="N47" s="9">
        <f t="shared" si="11"/>
        <v>0</v>
      </c>
      <c r="O47" s="170">
        <v>2869.92</v>
      </c>
    </row>
    <row r="48" spans="1:19" ht="25.5" x14ac:dyDescent="0.25">
      <c r="A48" s="109" t="s">
        <v>136</v>
      </c>
      <c r="B48" s="205" t="s">
        <v>137</v>
      </c>
      <c r="C48" s="111" t="s">
        <v>7</v>
      </c>
      <c r="D48" s="116">
        <v>388.23</v>
      </c>
      <c r="E48" s="116">
        <v>2.64</v>
      </c>
      <c r="F48" s="113"/>
      <c r="G48" s="131">
        <v>0</v>
      </c>
      <c r="H48" s="121"/>
      <c r="I48" s="131">
        <v>0</v>
      </c>
      <c r="J48" s="131">
        <v>0</v>
      </c>
      <c r="K48" s="46">
        <v>2.64</v>
      </c>
      <c r="L48" s="9">
        <f t="shared" si="9"/>
        <v>1024.93</v>
      </c>
      <c r="M48" s="9">
        <f t="shared" si="10"/>
        <v>0</v>
      </c>
      <c r="N48" s="9">
        <f t="shared" si="11"/>
        <v>0</v>
      </c>
      <c r="O48" s="170">
        <v>1024.93</v>
      </c>
    </row>
    <row r="49" spans="1:15" x14ac:dyDescent="0.25">
      <c r="A49" s="109"/>
      <c r="B49" s="123"/>
      <c r="C49" s="192"/>
      <c r="D49" s="112"/>
      <c r="E49" s="124"/>
      <c r="F49" s="113"/>
      <c r="G49" s="37"/>
      <c r="H49" s="38"/>
      <c r="I49" s="12"/>
      <c r="J49" s="10"/>
      <c r="K49" s="46"/>
      <c r="L49" s="11">
        <f>SUM(L42:L48)</f>
        <v>5640.25</v>
      </c>
      <c r="M49" s="193">
        <f>SUM(M42:M48)</f>
        <v>0</v>
      </c>
      <c r="N49" s="11">
        <f>SUM(N42:N48)</f>
        <v>0</v>
      </c>
      <c r="O49" s="101"/>
    </row>
    <row r="50" spans="1:15" x14ac:dyDescent="0.25">
      <c r="A50" s="102" t="s">
        <v>138</v>
      </c>
      <c r="B50" s="103" t="s">
        <v>43</v>
      </c>
      <c r="C50" s="104"/>
      <c r="D50" s="105"/>
      <c r="E50" s="103"/>
      <c r="F50" s="106"/>
      <c r="G50" s="43"/>
      <c r="H50" s="44">
        <v>36.479999999999997</v>
      </c>
      <c r="I50" s="45"/>
      <c r="J50" s="46"/>
      <c r="K50" s="125"/>
      <c r="L50" s="41"/>
      <c r="M50" s="41"/>
      <c r="N50" s="41"/>
      <c r="O50" s="115">
        <v>8912.57</v>
      </c>
    </row>
    <row r="51" spans="1:15" x14ac:dyDescent="0.25">
      <c r="A51" s="203" t="s">
        <v>24</v>
      </c>
      <c r="B51" s="205" t="s">
        <v>139</v>
      </c>
      <c r="C51" s="206" t="s">
        <v>116</v>
      </c>
      <c r="D51" s="112">
        <v>223.28</v>
      </c>
      <c r="E51" s="112">
        <v>4</v>
      </c>
      <c r="F51" s="113"/>
      <c r="G51" s="131">
        <v>4</v>
      </c>
      <c r="H51" s="121"/>
      <c r="I51" s="12">
        <v>0</v>
      </c>
      <c r="J51" s="10">
        <v>4</v>
      </c>
      <c r="K51" s="46">
        <v>0</v>
      </c>
      <c r="L51" s="9">
        <f t="shared" ref="L51:L61" si="12">ROUND(E51*D51,2)</f>
        <v>893.12</v>
      </c>
      <c r="M51" s="9">
        <f t="shared" ref="M51:M61" si="13">ROUND(I51*D51,2)</f>
        <v>0</v>
      </c>
      <c r="N51" s="9">
        <f t="shared" ref="N51:N61" si="14">ROUND(J51*D51,2)</f>
        <v>893.12</v>
      </c>
      <c r="O51" s="170">
        <v>0</v>
      </c>
    </row>
    <row r="52" spans="1:15" x14ac:dyDescent="0.25">
      <c r="A52" s="203" t="s">
        <v>25</v>
      </c>
      <c r="B52" s="205" t="s">
        <v>140</v>
      </c>
      <c r="C52" s="111" t="s">
        <v>50</v>
      </c>
      <c r="D52" s="112">
        <v>192.83</v>
      </c>
      <c r="E52" s="112">
        <v>2</v>
      </c>
      <c r="F52" s="113"/>
      <c r="G52" s="131">
        <v>2</v>
      </c>
      <c r="H52" s="121"/>
      <c r="I52" s="131">
        <v>0</v>
      </c>
      <c r="J52" s="131">
        <v>2</v>
      </c>
      <c r="K52" s="46">
        <v>0</v>
      </c>
      <c r="L52" s="9">
        <f t="shared" si="12"/>
        <v>385.66</v>
      </c>
      <c r="M52" s="9">
        <f t="shared" si="13"/>
        <v>0</v>
      </c>
      <c r="N52" s="9">
        <f t="shared" si="14"/>
        <v>385.66</v>
      </c>
      <c r="O52" s="170">
        <v>0</v>
      </c>
    </row>
    <row r="53" spans="1:15" ht="25.5" x14ac:dyDescent="0.25">
      <c r="A53" s="203" t="s">
        <v>26</v>
      </c>
      <c r="B53" s="205" t="s">
        <v>141</v>
      </c>
      <c r="C53" s="111" t="s">
        <v>50</v>
      </c>
      <c r="D53" s="112">
        <v>191.52</v>
      </c>
      <c r="E53" s="112">
        <v>2</v>
      </c>
      <c r="F53" s="113"/>
      <c r="G53" s="131">
        <v>2</v>
      </c>
      <c r="H53" s="38">
        <v>589.54999999999995</v>
      </c>
      <c r="I53" s="131">
        <v>0</v>
      </c>
      <c r="J53" s="131">
        <v>2</v>
      </c>
      <c r="K53" s="46">
        <v>0</v>
      </c>
      <c r="L53" s="9">
        <f t="shared" si="12"/>
        <v>383.04</v>
      </c>
      <c r="M53" s="9">
        <f t="shared" si="13"/>
        <v>0</v>
      </c>
      <c r="N53" s="9">
        <f t="shared" si="14"/>
        <v>383.04</v>
      </c>
      <c r="O53" s="170">
        <v>0</v>
      </c>
    </row>
    <row r="54" spans="1:15" x14ac:dyDescent="0.25">
      <c r="A54" s="109" t="s">
        <v>27</v>
      </c>
      <c r="B54" s="205" t="s">
        <v>142</v>
      </c>
      <c r="C54" s="111" t="s">
        <v>50</v>
      </c>
      <c r="D54" s="112">
        <v>22.15</v>
      </c>
      <c r="E54" s="112">
        <v>25</v>
      </c>
      <c r="F54" s="113"/>
      <c r="G54" s="131">
        <v>0</v>
      </c>
      <c r="H54" s="38">
        <v>550.77</v>
      </c>
      <c r="I54" s="131">
        <v>0</v>
      </c>
      <c r="J54" s="131">
        <v>0</v>
      </c>
      <c r="K54" s="46">
        <v>25</v>
      </c>
      <c r="L54" s="9">
        <f t="shared" si="12"/>
        <v>553.75</v>
      </c>
      <c r="M54" s="9">
        <f t="shared" si="13"/>
        <v>0</v>
      </c>
      <c r="N54" s="9">
        <f t="shared" si="14"/>
        <v>0</v>
      </c>
      <c r="O54" s="170">
        <v>553.75</v>
      </c>
    </row>
    <row r="55" spans="1:15" x14ac:dyDescent="0.25">
      <c r="A55" s="109" t="s">
        <v>28</v>
      </c>
      <c r="B55" s="205" t="s">
        <v>143</v>
      </c>
      <c r="C55" s="111" t="s">
        <v>50</v>
      </c>
      <c r="D55" s="112">
        <v>73.13</v>
      </c>
      <c r="E55" s="112">
        <v>22</v>
      </c>
      <c r="F55" s="113"/>
      <c r="G55" s="131">
        <v>0</v>
      </c>
      <c r="H55" s="38">
        <v>458.87</v>
      </c>
      <c r="I55" s="131">
        <v>0</v>
      </c>
      <c r="J55" s="131">
        <v>0</v>
      </c>
      <c r="K55" s="46">
        <v>22</v>
      </c>
      <c r="L55" s="9">
        <f t="shared" si="12"/>
        <v>1608.86</v>
      </c>
      <c r="M55" s="9">
        <f t="shared" si="13"/>
        <v>0</v>
      </c>
      <c r="N55" s="9">
        <f t="shared" si="14"/>
        <v>0</v>
      </c>
      <c r="O55" s="170">
        <v>1608.86</v>
      </c>
    </row>
    <row r="56" spans="1:15" x14ac:dyDescent="0.25">
      <c r="A56" s="109" t="s">
        <v>29</v>
      </c>
      <c r="B56" s="207" t="s">
        <v>144</v>
      </c>
      <c r="C56" s="183" t="s">
        <v>50</v>
      </c>
      <c r="D56" s="184">
        <v>78.81</v>
      </c>
      <c r="E56" s="184">
        <v>50</v>
      </c>
      <c r="F56" s="185"/>
      <c r="G56" s="186">
        <v>0</v>
      </c>
      <c r="H56" s="187">
        <v>497.63</v>
      </c>
      <c r="I56" s="131">
        <v>0</v>
      </c>
      <c r="J56" s="131">
        <v>0</v>
      </c>
      <c r="K56" s="46">
        <v>50</v>
      </c>
      <c r="L56" s="190">
        <f t="shared" si="12"/>
        <v>3940.5</v>
      </c>
      <c r="M56" s="190">
        <f t="shared" si="13"/>
        <v>0</v>
      </c>
      <c r="N56" s="190">
        <f t="shared" si="14"/>
        <v>0</v>
      </c>
      <c r="O56" s="170">
        <v>3940.5</v>
      </c>
    </row>
    <row r="57" spans="1:15" x14ac:dyDescent="0.25">
      <c r="A57" s="109" t="s">
        <v>30</v>
      </c>
      <c r="B57" s="205" t="s">
        <v>145</v>
      </c>
      <c r="C57" s="111" t="s">
        <v>92</v>
      </c>
      <c r="D57" s="112">
        <v>32.5</v>
      </c>
      <c r="E57" s="112">
        <v>31</v>
      </c>
      <c r="F57" s="113"/>
      <c r="G57" s="131">
        <v>0</v>
      </c>
      <c r="H57" s="121"/>
      <c r="I57" s="131">
        <v>0</v>
      </c>
      <c r="J57" s="131">
        <v>0</v>
      </c>
      <c r="K57" s="46">
        <v>31</v>
      </c>
      <c r="L57" s="9">
        <f t="shared" si="12"/>
        <v>1007.5</v>
      </c>
      <c r="M57" s="9">
        <f t="shared" si="13"/>
        <v>0</v>
      </c>
      <c r="N57" s="9">
        <f t="shared" si="14"/>
        <v>0</v>
      </c>
      <c r="O57" s="170">
        <v>1007.5</v>
      </c>
    </row>
    <row r="58" spans="1:15" ht="25.5" x14ac:dyDescent="0.25">
      <c r="A58" s="109" t="s">
        <v>31</v>
      </c>
      <c r="B58" s="205" t="s">
        <v>147</v>
      </c>
      <c r="C58" s="206" t="s">
        <v>116</v>
      </c>
      <c r="D58" s="112">
        <v>8.4</v>
      </c>
      <c r="E58" s="112">
        <v>2</v>
      </c>
      <c r="F58" s="113"/>
      <c r="G58" s="131">
        <v>0</v>
      </c>
      <c r="H58" s="121"/>
      <c r="I58" s="131">
        <v>0</v>
      </c>
      <c r="J58" s="131">
        <v>0</v>
      </c>
      <c r="K58" s="46">
        <v>2</v>
      </c>
      <c r="L58" s="9">
        <f t="shared" si="12"/>
        <v>16.8</v>
      </c>
      <c r="M58" s="9">
        <f t="shared" si="13"/>
        <v>0</v>
      </c>
      <c r="N58" s="9">
        <f t="shared" si="14"/>
        <v>0</v>
      </c>
      <c r="O58" s="170">
        <v>16.8</v>
      </c>
    </row>
    <row r="59" spans="1:15" ht="25.5" x14ac:dyDescent="0.25">
      <c r="A59" s="109" t="s">
        <v>146</v>
      </c>
      <c r="B59" s="205" t="s">
        <v>148</v>
      </c>
      <c r="C59" s="206" t="s">
        <v>116</v>
      </c>
      <c r="D59" s="112">
        <v>9.17</v>
      </c>
      <c r="E59" s="112">
        <v>1</v>
      </c>
      <c r="F59" s="113"/>
      <c r="G59" s="131">
        <v>0</v>
      </c>
      <c r="H59" s="121"/>
      <c r="I59" s="131">
        <v>0</v>
      </c>
      <c r="J59" s="131">
        <v>0</v>
      </c>
      <c r="K59" s="46">
        <v>1</v>
      </c>
      <c r="L59" s="9">
        <f t="shared" si="12"/>
        <v>9.17</v>
      </c>
      <c r="M59" s="9">
        <f t="shared" si="13"/>
        <v>0</v>
      </c>
      <c r="N59" s="9">
        <f t="shared" si="14"/>
        <v>0</v>
      </c>
      <c r="O59" s="170">
        <v>9.17</v>
      </c>
    </row>
    <row r="60" spans="1:15" ht="25.5" x14ac:dyDescent="0.25">
      <c r="A60" s="109" t="s">
        <v>33</v>
      </c>
      <c r="B60" s="205" t="s">
        <v>149</v>
      </c>
      <c r="C60" s="206" t="s">
        <v>116</v>
      </c>
      <c r="D60" s="112">
        <v>9.17</v>
      </c>
      <c r="E60" s="112">
        <v>1</v>
      </c>
      <c r="F60" s="113"/>
      <c r="G60" s="131">
        <v>0</v>
      </c>
      <c r="H60" s="121"/>
      <c r="I60" s="131">
        <v>0</v>
      </c>
      <c r="J60" s="131">
        <v>0</v>
      </c>
      <c r="K60" s="46">
        <v>1</v>
      </c>
      <c r="L60" s="9">
        <f t="shared" si="12"/>
        <v>9.17</v>
      </c>
      <c r="M60" s="9">
        <f t="shared" si="13"/>
        <v>0</v>
      </c>
      <c r="N60" s="9">
        <f t="shared" si="14"/>
        <v>0</v>
      </c>
      <c r="O60" s="170">
        <v>9.17</v>
      </c>
    </row>
    <row r="61" spans="1:15" ht="25.5" x14ac:dyDescent="0.25">
      <c r="A61" s="109" t="s">
        <v>34</v>
      </c>
      <c r="B61" s="207" t="s">
        <v>150</v>
      </c>
      <c r="C61" s="183" t="s">
        <v>92</v>
      </c>
      <c r="D61" s="184">
        <v>105</v>
      </c>
      <c r="E61" s="184">
        <v>1</v>
      </c>
      <c r="F61" s="185"/>
      <c r="G61" s="186">
        <v>0</v>
      </c>
      <c r="H61" s="133"/>
      <c r="I61" s="131">
        <v>0</v>
      </c>
      <c r="J61" s="131">
        <v>0</v>
      </c>
      <c r="K61" s="46">
        <v>1</v>
      </c>
      <c r="L61" s="190">
        <f t="shared" si="12"/>
        <v>105</v>
      </c>
      <c r="M61" s="190">
        <f t="shared" si="13"/>
        <v>0</v>
      </c>
      <c r="N61" s="190">
        <f t="shared" si="14"/>
        <v>0</v>
      </c>
      <c r="O61" s="170">
        <v>105</v>
      </c>
    </row>
    <row r="62" spans="1:15" x14ac:dyDescent="0.25">
      <c r="A62" s="109"/>
      <c r="B62" s="110"/>
      <c r="C62" s="111"/>
      <c r="D62" s="112"/>
      <c r="E62" s="112"/>
      <c r="F62" s="113"/>
      <c r="G62" s="37"/>
      <c r="H62" s="38"/>
      <c r="I62" s="12"/>
      <c r="J62" s="10"/>
      <c r="K62" s="46"/>
      <c r="L62" s="11">
        <f>SUM(L51:L61)</f>
        <v>8912.57</v>
      </c>
      <c r="M62" s="193">
        <f>SUM(M51:M61)</f>
        <v>0</v>
      </c>
      <c r="N62" s="11">
        <f>SUM(N51:N61)</f>
        <v>1661.82</v>
      </c>
      <c r="O62" s="101"/>
    </row>
    <row r="63" spans="1:15" x14ac:dyDescent="0.25">
      <c r="A63" s="132" t="s">
        <v>35</v>
      </c>
      <c r="B63" s="103" t="s">
        <v>151</v>
      </c>
      <c r="C63" s="104"/>
      <c r="D63" s="105"/>
      <c r="E63" s="103"/>
      <c r="F63" s="106"/>
      <c r="G63" s="43"/>
      <c r="H63" s="44">
        <v>44.92</v>
      </c>
      <c r="I63" s="45"/>
      <c r="J63" s="46"/>
      <c r="K63" s="56"/>
      <c r="L63" s="41"/>
      <c r="M63" s="41"/>
      <c r="N63" s="41"/>
      <c r="O63" s="146">
        <v>944.05</v>
      </c>
    </row>
    <row r="64" spans="1:15" x14ac:dyDescent="0.25">
      <c r="A64" s="109" t="s">
        <v>37</v>
      </c>
      <c r="B64" s="205" t="s">
        <v>152</v>
      </c>
      <c r="C64" s="111" t="s">
        <v>50</v>
      </c>
      <c r="D64" s="112">
        <v>62.06</v>
      </c>
      <c r="E64" s="112">
        <v>2</v>
      </c>
      <c r="F64" s="113"/>
      <c r="G64" s="131">
        <v>0</v>
      </c>
      <c r="H64" s="38">
        <v>15.96</v>
      </c>
      <c r="I64" s="131">
        <v>0</v>
      </c>
      <c r="J64" s="131">
        <v>0</v>
      </c>
      <c r="K64" s="46">
        <v>2</v>
      </c>
      <c r="L64" s="9">
        <f t="shared" ref="L64:L68" si="15">ROUND(E64*D64,2)</f>
        <v>124.12</v>
      </c>
      <c r="M64" s="9">
        <f t="shared" ref="M64:M68" si="16">ROUND(I64*D64,2)</f>
        <v>0</v>
      </c>
      <c r="N64" s="9">
        <f t="shared" ref="N64:N68" si="17">ROUND(J64*D64,2)</f>
        <v>0</v>
      </c>
      <c r="O64" s="170">
        <v>124.12</v>
      </c>
    </row>
    <row r="65" spans="1:15" ht="25.5" x14ac:dyDescent="0.25">
      <c r="A65" s="109" t="s">
        <v>38</v>
      </c>
      <c r="B65" s="205" t="s">
        <v>153</v>
      </c>
      <c r="C65" s="206" t="s">
        <v>116</v>
      </c>
      <c r="D65" s="112">
        <v>47.97</v>
      </c>
      <c r="E65" s="112">
        <v>2</v>
      </c>
      <c r="F65" s="113"/>
      <c r="G65" s="131">
        <v>0</v>
      </c>
      <c r="H65" s="38">
        <v>51.17</v>
      </c>
      <c r="I65" s="131">
        <v>0</v>
      </c>
      <c r="J65" s="131">
        <v>0</v>
      </c>
      <c r="K65" s="46">
        <v>2</v>
      </c>
      <c r="L65" s="9">
        <f t="shared" si="15"/>
        <v>95.94</v>
      </c>
      <c r="M65" s="9">
        <f t="shared" si="16"/>
        <v>0</v>
      </c>
      <c r="N65" s="9">
        <f t="shared" si="17"/>
        <v>0</v>
      </c>
      <c r="O65" s="170">
        <v>95.94</v>
      </c>
    </row>
    <row r="66" spans="1:15" x14ac:dyDescent="0.25">
      <c r="A66" s="109" t="s">
        <v>39</v>
      </c>
      <c r="B66" s="205" t="s">
        <v>154</v>
      </c>
      <c r="C66" s="206" t="s">
        <v>116</v>
      </c>
      <c r="D66" s="112">
        <v>144.78</v>
      </c>
      <c r="E66" s="112">
        <v>4</v>
      </c>
      <c r="F66" s="113"/>
      <c r="G66" s="131">
        <v>0</v>
      </c>
      <c r="H66" s="121"/>
      <c r="I66" s="131">
        <v>0</v>
      </c>
      <c r="J66" s="131">
        <v>0</v>
      </c>
      <c r="K66" s="46">
        <v>4</v>
      </c>
      <c r="L66" s="9">
        <f t="shared" si="15"/>
        <v>579.12</v>
      </c>
      <c r="M66" s="9">
        <f t="shared" si="16"/>
        <v>0</v>
      </c>
      <c r="N66" s="9">
        <f t="shared" si="17"/>
        <v>0</v>
      </c>
      <c r="O66" s="170">
        <v>579.12</v>
      </c>
    </row>
    <row r="67" spans="1:15" x14ac:dyDescent="0.25">
      <c r="A67" s="109" t="s">
        <v>40</v>
      </c>
      <c r="B67" s="205" t="s">
        <v>155</v>
      </c>
      <c r="C67" s="206" t="s">
        <v>116</v>
      </c>
      <c r="D67" s="112">
        <v>26.91</v>
      </c>
      <c r="E67" s="112">
        <v>3</v>
      </c>
      <c r="F67" s="113"/>
      <c r="G67" s="131">
        <v>0</v>
      </c>
      <c r="H67" s="121"/>
      <c r="I67" s="131">
        <v>0</v>
      </c>
      <c r="J67" s="131">
        <v>0</v>
      </c>
      <c r="K67" s="46">
        <v>3</v>
      </c>
      <c r="L67" s="9">
        <f t="shared" si="15"/>
        <v>80.73</v>
      </c>
      <c r="M67" s="9">
        <f t="shared" si="16"/>
        <v>0</v>
      </c>
      <c r="N67" s="9">
        <f t="shared" si="17"/>
        <v>0</v>
      </c>
      <c r="O67" s="170">
        <v>80.73</v>
      </c>
    </row>
    <row r="68" spans="1:15" x14ac:dyDescent="0.25">
      <c r="A68" s="109" t="s">
        <v>41</v>
      </c>
      <c r="B68" s="205" t="s">
        <v>156</v>
      </c>
      <c r="C68" s="206" t="s">
        <v>116</v>
      </c>
      <c r="D68" s="112">
        <v>21.38</v>
      </c>
      <c r="E68" s="112">
        <v>3</v>
      </c>
      <c r="F68" s="113"/>
      <c r="G68" s="131">
        <v>0</v>
      </c>
      <c r="H68" s="133"/>
      <c r="I68" s="131">
        <v>0</v>
      </c>
      <c r="J68" s="131">
        <v>0</v>
      </c>
      <c r="K68" s="46">
        <v>3</v>
      </c>
      <c r="L68" s="9">
        <f t="shared" si="15"/>
        <v>64.14</v>
      </c>
      <c r="M68" s="9">
        <f t="shared" si="16"/>
        <v>0</v>
      </c>
      <c r="N68" s="9">
        <f t="shared" si="17"/>
        <v>0</v>
      </c>
      <c r="O68" s="170">
        <v>64.14</v>
      </c>
    </row>
    <row r="69" spans="1:15" x14ac:dyDescent="0.25">
      <c r="A69" s="109"/>
      <c r="B69" s="110"/>
      <c r="C69" s="111"/>
      <c r="D69" s="112"/>
      <c r="E69" s="112"/>
      <c r="F69" s="113"/>
      <c r="G69" s="113"/>
      <c r="H69" s="38"/>
      <c r="I69" s="12"/>
      <c r="J69" s="10"/>
      <c r="K69" s="46"/>
      <c r="L69" s="11">
        <f>SUM(L64:L68)</f>
        <v>944.05000000000007</v>
      </c>
      <c r="M69" s="193">
        <f>SUM(M64:M68)</f>
        <v>0</v>
      </c>
      <c r="N69" s="11">
        <f>SUM(N64:N68)</f>
        <v>0</v>
      </c>
      <c r="O69" s="101"/>
    </row>
    <row r="70" spans="1:15" x14ac:dyDescent="0.25">
      <c r="A70" s="132" t="s">
        <v>42</v>
      </c>
      <c r="B70" s="103" t="s">
        <v>157</v>
      </c>
      <c r="C70" s="104"/>
      <c r="D70" s="105"/>
      <c r="E70" s="103"/>
      <c r="F70" s="106"/>
      <c r="G70" s="106"/>
      <c r="H70" s="44">
        <v>5.67</v>
      </c>
      <c r="I70" s="45"/>
      <c r="J70" s="46"/>
      <c r="K70" s="56"/>
      <c r="L70" s="41"/>
      <c r="M70" s="41"/>
      <c r="N70" s="41"/>
      <c r="O70" s="146">
        <v>2564.4699999999998</v>
      </c>
    </row>
    <row r="71" spans="1:15" ht="51" x14ac:dyDescent="0.25">
      <c r="A71" s="109" t="s">
        <v>44</v>
      </c>
      <c r="B71" s="205" t="s">
        <v>158</v>
      </c>
      <c r="C71" s="206" t="s">
        <v>116</v>
      </c>
      <c r="D71" s="112">
        <v>160.94</v>
      </c>
      <c r="E71" s="112">
        <v>3</v>
      </c>
      <c r="F71" s="113"/>
      <c r="G71" s="131">
        <v>0</v>
      </c>
      <c r="H71" s="38">
        <v>9.49</v>
      </c>
      <c r="I71" s="131">
        <v>0</v>
      </c>
      <c r="J71" s="131">
        <v>0</v>
      </c>
      <c r="K71" s="46">
        <v>3</v>
      </c>
      <c r="L71" s="9">
        <f t="shared" ref="L71:L76" si="18">ROUND(E71*D71,2)</f>
        <v>482.82</v>
      </c>
      <c r="M71" s="9">
        <f t="shared" ref="M71:M76" si="19">ROUND(I71*D71,2)</f>
        <v>0</v>
      </c>
      <c r="N71" s="9">
        <f t="shared" ref="N71:N76" si="20">ROUND(J71*D71,2)</f>
        <v>0</v>
      </c>
      <c r="O71" s="170">
        <v>482.82</v>
      </c>
    </row>
    <row r="72" spans="1:15" ht="38.25" x14ac:dyDescent="0.25">
      <c r="A72" s="109" t="s">
        <v>45</v>
      </c>
      <c r="B72" s="205" t="s">
        <v>159</v>
      </c>
      <c r="C72" s="206" t="s">
        <v>116</v>
      </c>
      <c r="D72" s="112">
        <v>322.55</v>
      </c>
      <c r="E72" s="112">
        <v>3</v>
      </c>
      <c r="F72" s="113"/>
      <c r="G72" s="131">
        <v>0</v>
      </c>
      <c r="H72" s="38">
        <v>5.52</v>
      </c>
      <c r="I72" s="131">
        <v>0</v>
      </c>
      <c r="J72" s="131">
        <v>0</v>
      </c>
      <c r="K72" s="46">
        <v>3</v>
      </c>
      <c r="L72" s="9">
        <f t="shared" si="18"/>
        <v>967.65</v>
      </c>
      <c r="M72" s="9">
        <f t="shared" si="19"/>
        <v>0</v>
      </c>
      <c r="N72" s="9">
        <f t="shared" si="20"/>
        <v>0</v>
      </c>
      <c r="O72" s="170">
        <v>967.65</v>
      </c>
    </row>
    <row r="73" spans="1:15" ht="25.5" x14ac:dyDescent="0.25">
      <c r="A73" s="109" t="s">
        <v>46</v>
      </c>
      <c r="B73" s="205" t="s">
        <v>160</v>
      </c>
      <c r="C73" s="206" t="s">
        <v>116</v>
      </c>
      <c r="D73" s="112">
        <v>166.91</v>
      </c>
      <c r="E73" s="112">
        <v>4</v>
      </c>
      <c r="F73" s="113"/>
      <c r="G73" s="131">
        <v>0</v>
      </c>
      <c r="H73" s="38">
        <v>6.88</v>
      </c>
      <c r="I73" s="131">
        <v>0</v>
      </c>
      <c r="J73" s="131">
        <v>0</v>
      </c>
      <c r="K73" s="46">
        <v>4</v>
      </c>
      <c r="L73" s="9">
        <f t="shared" si="18"/>
        <v>667.64</v>
      </c>
      <c r="M73" s="9">
        <f t="shared" si="19"/>
        <v>0</v>
      </c>
      <c r="N73" s="9">
        <f t="shared" si="20"/>
        <v>0</v>
      </c>
      <c r="O73" s="170">
        <v>667.64</v>
      </c>
    </row>
    <row r="74" spans="1:15" x14ac:dyDescent="0.25">
      <c r="A74" s="109" t="s">
        <v>47</v>
      </c>
      <c r="B74" s="205" t="s">
        <v>161</v>
      </c>
      <c r="C74" s="111" t="s">
        <v>7</v>
      </c>
      <c r="D74" s="112">
        <v>322.87</v>
      </c>
      <c r="E74" s="112">
        <v>0.87</v>
      </c>
      <c r="F74" s="113"/>
      <c r="G74" s="131">
        <v>0</v>
      </c>
      <c r="H74" s="38">
        <v>1135.78</v>
      </c>
      <c r="I74" s="131">
        <v>0</v>
      </c>
      <c r="J74" s="131">
        <v>0</v>
      </c>
      <c r="K74" s="46">
        <v>0.87</v>
      </c>
      <c r="L74" s="9">
        <f t="shared" si="18"/>
        <v>280.89999999999998</v>
      </c>
      <c r="M74" s="9">
        <f t="shared" si="19"/>
        <v>0</v>
      </c>
      <c r="N74" s="9">
        <f t="shared" si="20"/>
        <v>0</v>
      </c>
      <c r="O74" s="170">
        <v>280.89999999999998</v>
      </c>
    </row>
    <row r="75" spans="1:15" ht="25.5" x14ac:dyDescent="0.25">
      <c r="A75" s="109" t="s">
        <v>48</v>
      </c>
      <c r="B75" s="205" t="s">
        <v>162</v>
      </c>
      <c r="C75" s="206" t="s">
        <v>116</v>
      </c>
      <c r="D75" s="112">
        <v>121.8</v>
      </c>
      <c r="E75" s="112">
        <v>1</v>
      </c>
      <c r="F75" s="113"/>
      <c r="G75" s="131">
        <v>0</v>
      </c>
      <c r="H75" s="38">
        <v>3.21</v>
      </c>
      <c r="I75" s="131">
        <v>0</v>
      </c>
      <c r="J75" s="131">
        <v>0</v>
      </c>
      <c r="K75" s="46">
        <v>1</v>
      </c>
      <c r="L75" s="9">
        <f t="shared" si="18"/>
        <v>121.8</v>
      </c>
      <c r="M75" s="9">
        <f t="shared" si="19"/>
        <v>0</v>
      </c>
      <c r="N75" s="9">
        <f t="shared" si="20"/>
        <v>0</v>
      </c>
      <c r="O75" s="170">
        <v>121.8</v>
      </c>
    </row>
    <row r="76" spans="1:15" ht="25.5" x14ac:dyDescent="0.25">
      <c r="A76" s="109" t="s">
        <v>49</v>
      </c>
      <c r="B76" s="205" t="s">
        <v>163</v>
      </c>
      <c r="C76" s="206" t="s">
        <v>116</v>
      </c>
      <c r="D76" s="112">
        <v>43.66</v>
      </c>
      <c r="E76" s="112">
        <v>1</v>
      </c>
      <c r="F76" s="113"/>
      <c r="G76" s="131">
        <v>0</v>
      </c>
      <c r="H76" s="38">
        <v>9.14</v>
      </c>
      <c r="I76" s="131">
        <v>0</v>
      </c>
      <c r="J76" s="131">
        <v>0</v>
      </c>
      <c r="K76" s="46">
        <v>1</v>
      </c>
      <c r="L76" s="9">
        <f t="shared" si="18"/>
        <v>43.66</v>
      </c>
      <c r="M76" s="9">
        <f t="shared" si="19"/>
        <v>0</v>
      </c>
      <c r="N76" s="9">
        <f t="shared" si="20"/>
        <v>0</v>
      </c>
      <c r="O76" s="170">
        <v>43.66</v>
      </c>
    </row>
    <row r="77" spans="1:15" x14ac:dyDescent="0.25">
      <c r="A77" s="109"/>
      <c r="B77" s="122"/>
      <c r="C77" s="111"/>
      <c r="D77" s="112"/>
      <c r="E77" s="112"/>
      <c r="F77" s="113"/>
      <c r="G77" s="113"/>
      <c r="H77" s="38"/>
      <c r="I77" s="12"/>
      <c r="J77" s="10"/>
      <c r="K77" s="46"/>
      <c r="L77" s="11">
        <f>SUM(L71:L76)</f>
        <v>2564.4700000000003</v>
      </c>
      <c r="M77" s="193">
        <f>SUM(M71:M76)</f>
        <v>0</v>
      </c>
      <c r="N77" s="11">
        <f>SUM(N71:N76)</f>
        <v>0</v>
      </c>
      <c r="O77" s="101"/>
    </row>
    <row r="78" spans="1:15" x14ac:dyDescent="0.25">
      <c r="A78" s="102" t="s">
        <v>51</v>
      </c>
      <c r="B78" s="103" t="s">
        <v>19</v>
      </c>
      <c r="C78" s="104"/>
      <c r="D78" s="105"/>
      <c r="E78" s="103"/>
      <c r="F78" s="106"/>
      <c r="G78" s="106"/>
      <c r="H78" s="44">
        <v>70.239999999999995</v>
      </c>
      <c r="I78" s="45"/>
      <c r="J78" s="46"/>
      <c r="K78" s="56"/>
      <c r="L78" s="41"/>
      <c r="M78" s="41"/>
      <c r="N78" s="41"/>
      <c r="O78" s="146">
        <v>19011.86</v>
      </c>
    </row>
    <row r="79" spans="1:15" x14ac:dyDescent="0.25">
      <c r="A79" s="126" t="s">
        <v>52</v>
      </c>
      <c r="B79" s="127" t="s">
        <v>164</v>
      </c>
      <c r="C79" s="128"/>
      <c r="D79" s="129"/>
      <c r="E79" s="129"/>
      <c r="F79" s="130"/>
      <c r="G79" s="130"/>
      <c r="H79" s="50">
        <v>5.62</v>
      </c>
      <c r="I79" s="47"/>
      <c r="J79" s="48"/>
      <c r="K79" s="48"/>
      <c r="L79" s="49"/>
      <c r="M79" s="49"/>
      <c r="N79" s="49"/>
      <c r="O79" s="161">
        <f>SUM(L80,L81,L82)</f>
        <v>15807.26</v>
      </c>
    </row>
    <row r="80" spans="1:15" ht="38.25" x14ac:dyDescent="0.25">
      <c r="A80" s="198" t="s">
        <v>165</v>
      </c>
      <c r="B80" s="158" t="s">
        <v>166</v>
      </c>
      <c r="C80" s="111" t="s">
        <v>7</v>
      </c>
      <c r="D80" s="112">
        <v>21.54</v>
      </c>
      <c r="E80" s="112">
        <v>258.12</v>
      </c>
      <c r="F80" s="113"/>
      <c r="G80" s="131">
        <v>0</v>
      </c>
      <c r="H80" s="38">
        <v>11.32</v>
      </c>
      <c r="I80" s="131">
        <v>238.25</v>
      </c>
      <c r="J80" s="131">
        <f>I80</f>
        <v>238.25</v>
      </c>
      <c r="K80" s="46">
        <f>E80-I80</f>
        <v>19.870000000000005</v>
      </c>
      <c r="L80" s="9">
        <f t="shared" ref="L80:L86" si="21">ROUND(E80*D80,2)</f>
        <v>5559.9</v>
      </c>
      <c r="M80" s="9">
        <f t="shared" ref="M80:M86" si="22">ROUND(I80*D80,2)</f>
        <v>5131.91</v>
      </c>
      <c r="N80" s="9">
        <f t="shared" ref="N80:N86" si="23">ROUND(J80*D80,2)</f>
        <v>5131.91</v>
      </c>
      <c r="O80" s="170">
        <f>L80-M80</f>
        <v>427.98999999999978</v>
      </c>
    </row>
    <row r="81" spans="1:15" ht="38.25" x14ac:dyDescent="0.25">
      <c r="A81" s="198" t="s">
        <v>167</v>
      </c>
      <c r="B81" s="158" t="s">
        <v>168</v>
      </c>
      <c r="C81" s="111" t="s">
        <v>7</v>
      </c>
      <c r="D81" s="112">
        <v>33.840000000000003</v>
      </c>
      <c r="E81" s="112">
        <v>258.12</v>
      </c>
      <c r="F81" s="113"/>
      <c r="G81" s="131">
        <v>0</v>
      </c>
      <c r="H81" s="38">
        <v>14.07</v>
      </c>
      <c r="I81" s="131">
        <v>204.43</v>
      </c>
      <c r="J81" s="131">
        <v>204.43</v>
      </c>
      <c r="K81" s="46">
        <f>E81-I81</f>
        <v>53.69</v>
      </c>
      <c r="L81" s="9">
        <f t="shared" si="21"/>
        <v>8734.7800000000007</v>
      </c>
      <c r="M81" s="9">
        <f t="shared" si="22"/>
        <v>6917.91</v>
      </c>
      <c r="N81" s="9">
        <f t="shared" si="23"/>
        <v>6917.91</v>
      </c>
      <c r="O81" s="170">
        <f>L81-M81</f>
        <v>1816.8700000000008</v>
      </c>
    </row>
    <row r="82" spans="1:15" ht="25.5" x14ac:dyDescent="0.25">
      <c r="A82" s="198" t="s">
        <v>169</v>
      </c>
      <c r="B82" s="158" t="s">
        <v>170</v>
      </c>
      <c r="C82" s="111" t="s">
        <v>171</v>
      </c>
      <c r="D82" s="112">
        <v>5.86</v>
      </c>
      <c r="E82" s="112">
        <v>258.12</v>
      </c>
      <c r="F82" s="113"/>
      <c r="G82" s="131">
        <v>0</v>
      </c>
      <c r="H82" s="38">
        <v>7.05</v>
      </c>
      <c r="I82" s="131">
        <v>139.34</v>
      </c>
      <c r="J82" s="131">
        <v>139.34</v>
      </c>
      <c r="K82" s="46">
        <f>E82-I82</f>
        <v>118.78</v>
      </c>
      <c r="L82" s="9">
        <f t="shared" si="21"/>
        <v>1512.58</v>
      </c>
      <c r="M82" s="9">
        <f t="shared" si="22"/>
        <v>816.53</v>
      </c>
      <c r="N82" s="9">
        <f t="shared" si="23"/>
        <v>816.53</v>
      </c>
      <c r="O82" s="170">
        <f>L82-M82</f>
        <v>696.05</v>
      </c>
    </row>
    <row r="83" spans="1:15" x14ac:dyDescent="0.25">
      <c r="A83" s="126" t="s">
        <v>53</v>
      </c>
      <c r="B83" s="127" t="s">
        <v>172</v>
      </c>
      <c r="C83" s="128"/>
      <c r="D83" s="129"/>
      <c r="E83" s="129"/>
      <c r="F83" s="130"/>
      <c r="G83" s="130"/>
      <c r="H83" s="50">
        <v>5.62</v>
      </c>
      <c r="I83" s="47"/>
      <c r="J83" s="48"/>
      <c r="K83" s="48"/>
      <c r="L83" s="49"/>
      <c r="M83" s="49"/>
      <c r="N83" s="49"/>
      <c r="O83" s="161">
        <v>3204.6</v>
      </c>
    </row>
    <row r="84" spans="1:15" ht="25.5" customHeight="1" x14ac:dyDescent="0.25">
      <c r="A84" s="198" t="s">
        <v>173</v>
      </c>
      <c r="B84" s="158" t="s">
        <v>174</v>
      </c>
      <c r="C84" s="111" t="s">
        <v>7</v>
      </c>
      <c r="D84" s="112">
        <v>35.97</v>
      </c>
      <c r="E84" s="112">
        <v>65.3</v>
      </c>
      <c r="F84" s="113"/>
      <c r="G84" s="131">
        <v>0</v>
      </c>
      <c r="H84" s="38">
        <v>58.99</v>
      </c>
      <c r="I84" s="131">
        <v>58.77</v>
      </c>
      <c r="J84" s="131">
        <v>58.77</v>
      </c>
      <c r="K84" s="46">
        <f>E84-J84</f>
        <v>6.529999999999994</v>
      </c>
      <c r="L84" s="9">
        <f t="shared" si="21"/>
        <v>2348.84</v>
      </c>
      <c r="M84" s="9">
        <f t="shared" si="22"/>
        <v>2113.96</v>
      </c>
      <c r="N84" s="9">
        <f t="shared" si="23"/>
        <v>2113.96</v>
      </c>
      <c r="O84" s="170">
        <f>L84-M84</f>
        <v>234.88000000000011</v>
      </c>
    </row>
    <row r="85" spans="1:15" ht="51" x14ac:dyDescent="0.25">
      <c r="A85" s="198" t="s">
        <v>175</v>
      </c>
      <c r="B85" s="158" t="s">
        <v>176</v>
      </c>
      <c r="C85" s="111" t="s">
        <v>171</v>
      </c>
      <c r="D85" s="112">
        <v>27.88</v>
      </c>
      <c r="E85" s="112">
        <v>18.899999999999999</v>
      </c>
      <c r="F85" s="113"/>
      <c r="G85" s="131">
        <v>0</v>
      </c>
      <c r="H85" s="38">
        <v>59.22</v>
      </c>
      <c r="I85" s="131">
        <v>18.899999999999999</v>
      </c>
      <c r="J85" s="131">
        <v>18.899999999999999</v>
      </c>
      <c r="K85" s="46">
        <f>E85-J85</f>
        <v>0</v>
      </c>
      <c r="L85" s="9">
        <f t="shared" si="21"/>
        <v>526.92999999999995</v>
      </c>
      <c r="M85" s="9">
        <f t="shared" si="22"/>
        <v>526.92999999999995</v>
      </c>
      <c r="N85" s="9">
        <f t="shared" si="23"/>
        <v>526.92999999999995</v>
      </c>
      <c r="O85" s="170">
        <f>L85-N85</f>
        <v>0</v>
      </c>
    </row>
    <row r="86" spans="1:15" ht="63.75" x14ac:dyDescent="0.25">
      <c r="A86" s="198" t="s">
        <v>177</v>
      </c>
      <c r="B86" s="158" t="s">
        <v>178</v>
      </c>
      <c r="C86" s="111" t="s">
        <v>171</v>
      </c>
      <c r="D86" s="112">
        <v>31.08</v>
      </c>
      <c r="E86" s="112">
        <v>10.58</v>
      </c>
      <c r="F86" s="113"/>
      <c r="G86" s="131">
        <v>0</v>
      </c>
      <c r="H86" s="38">
        <v>6.9</v>
      </c>
      <c r="I86" s="131">
        <v>10.58</v>
      </c>
      <c r="J86" s="131">
        <f>I86</f>
        <v>10.58</v>
      </c>
      <c r="K86" s="46">
        <f>E86-J86</f>
        <v>0</v>
      </c>
      <c r="L86" s="9">
        <f t="shared" si="21"/>
        <v>328.83</v>
      </c>
      <c r="M86" s="9">
        <f t="shared" si="22"/>
        <v>328.83</v>
      </c>
      <c r="N86" s="9">
        <f t="shared" si="23"/>
        <v>328.83</v>
      </c>
      <c r="O86" s="170">
        <f>L86-N86</f>
        <v>0</v>
      </c>
    </row>
    <row r="87" spans="1:15" x14ac:dyDescent="0.25">
      <c r="A87" s="109"/>
      <c r="B87" s="134"/>
      <c r="C87" s="111"/>
      <c r="D87" s="112"/>
      <c r="E87" s="112"/>
      <c r="F87" s="113"/>
      <c r="G87" s="113"/>
      <c r="H87" s="38"/>
      <c r="I87" s="12"/>
      <c r="J87" s="10"/>
      <c r="K87" s="46"/>
      <c r="L87" s="11">
        <f>SUM(L78:L86)</f>
        <v>19011.86</v>
      </c>
      <c r="M87" s="164">
        <f>SUM(M78:M86)</f>
        <v>15836.070000000002</v>
      </c>
      <c r="N87" s="11">
        <f>SUM(N78:N86)</f>
        <v>15836.070000000002</v>
      </c>
      <c r="O87" s="101"/>
    </row>
    <row r="88" spans="1:15" x14ac:dyDescent="0.25">
      <c r="A88" s="102" t="s">
        <v>54</v>
      </c>
      <c r="B88" s="103" t="s">
        <v>179</v>
      </c>
      <c r="C88" s="104"/>
      <c r="D88" s="105"/>
      <c r="E88" s="103"/>
      <c r="F88" s="106"/>
      <c r="G88" s="106"/>
      <c r="H88" s="44">
        <v>12.35</v>
      </c>
      <c r="I88" s="45"/>
      <c r="J88" s="46"/>
      <c r="K88" s="46"/>
      <c r="L88" s="41"/>
      <c r="M88" s="41"/>
      <c r="N88" s="41"/>
      <c r="O88" s="147">
        <v>457.49</v>
      </c>
    </row>
    <row r="89" spans="1:15" ht="25.5" x14ac:dyDescent="0.25">
      <c r="A89" s="198" t="s">
        <v>55</v>
      </c>
      <c r="B89" s="158" t="s">
        <v>120</v>
      </c>
      <c r="C89" s="111" t="s">
        <v>10</v>
      </c>
      <c r="D89" s="112">
        <v>64.45</v>
      </c>
      <c r="E89" s="112">
        <v>0.38</v>
      </c>
      <c r="F89" s="113"/>
      <c r="G89" s="131">
        <v>0</v>
      </c>
      <c r="H89" s="133"/>
      <c r="I89" s="131">
        <v>0.38</v>
      </c>
      <c r="J89" s="131">
        <v>0.38</v>
      </c>
      <c r="K89" s="46">
        <v>0</v>
      </c>
      <c r="L89" s="9">
        <f>ROUND(E89*D89,2)</f>
        <v>24.49</v>
      </c>
      <c r="M89" s="9">
        <f>ROUND(I89*D89,2)</f>
        <v>24.49</v>
      </c>
      <c r="N89" s="9">
        <f>ROUND(J89*D89,2)</f>
        <v>24.49</v>
      </c>
      <c r="O89" s="170">
        <v>0</v>
      </c>
    </row>
    <row r="90" spans="1:15" x14ac:dyDescent="0.25">
      <c r="A90" s="198" t="s">
        <v>180</v>
      </c>
      <c r="B90" s="158" t="s">
        <v>184</v>
      </c>
      <c r="C90" s="111" t="s">
        <v>10</v>
      </c>
      <c r="D90" s="112">
        <v>39.07</v>
      </c>
      <c r="E90" s="112">
        <v>0.35</v>
      </c>
      <c r="F90" s="113"/>
      <c r="G90" s="131">
        <v>0</v>
      </c>
      <c r="H90" s="133"/>
      <c r="I90" s="131">
        <v>0.35</v>
      </c>
      <c r="J90" s="131">
        <v>0.35</v>
      </c>
      <c r="K90" s="46">
        <v>0</v>
      </c>
      <c r="L90" s="9">
        <v>13.67</v>
      </c>
      <c r="M90" s="9">
        <f>ROUND(I90*D90,2)</f>
        <v>13.67</v>
      </c>
      <c r="N90" s="9">
        <f t="shared" ref="N90:N93" si="24">ROUND(J90*D90,2)</f>
        <v>13.67</v>
      </c>
      <c r="O90" s="170">
        <v>0</v>
      </c>
    </row>
    <row r="91" spans="1:15" ht="38.25" x14ac:dyDescent="0.25">
      <c r="A91" s="198" t="s">
        <v>181</v>
      </c>
      <c r="B91" s="158" t="s">
        <v>185</v>
      </c>
      <c r="C91" s="111" t="s">
        <v>7</v>
      </c>
      <c r="D91" s="112">
        <v>63</v>
      </c>
      <c r="E91" s="112">
        <v>1.65</v>
      </c>
      <c r="F91" s="113"/>
      <c r="G91" s="131">
        <v>0</v>
      </c>
      <c r="H91" s="133"/>
      <c r="I91" s="131">
        <v>1.65</v>
      </c>
      <c r="J91" s="131">
        <v>1.65</v>
      </c>
      <c r="K91" s="46">
        <v>0</v>
      </c>
      <c r="L91" s="9">
        <v>103.95</v>
      </c>
      <c r="M91" s="9">
        <f>ROUND(I91*D91,2)</f>
        <v>103.95</v>
      </c>
      <c r="N91" s="9">
        <f t="shared" si="24"/>
        <v>103.95</v>
      </c>
      <c r="O91" s="170">
        <v>0</v>
      </c>
    </row>
    <row r="92" spans="1:15" ht="25.5" x14ac:dyDescent="0.25">
      <c r="A92" s="198" t="s">
        <v>182</v>
      </c>
      <c r="B92" s="158" t="s">
        <v>186</v>
      </c>
      <c r="C92" s="111" t="s">
        <v>7</v>
      </c>
      <c r="D92" s="112">
        <v>11.56</v>
      </c>
      <c r="E92" s="112">
        <v>7.05</v>
      </c>
      <c r="F92" s="113"/>
      <c r="G92" s="131">
        <v>0</v>
      </c>
      <c r="H92" s="133"/>
      <c r="I92" s="131">
        <v>7.05</v>
      </c>
      <c r="J92" s="131">
        <v>7.05</v>
      </c>
      <c r="K92" s="46">
        <v>0</v>
      </c>
      <c r="L92" s="9">
        <v>81.5</v>
      </c>
      <c r="M92" s="9">
        <f>ROUND(I92*D92,2)</f>
        <v>81.5</v>
      </c>
      <c r="N92" s="9">
        <f t="shared" si="24"/>
        <v>81.5</v>
      </c>
      <c r="O92" s="170">
        <v>0</v>
      </c>
    </row>
    <row r="93" spans="1:15" ht="25.5" x14ac:dyDescent="0.25">
      <c r="A93" s="109" t="s">
        <v>183</v>
      </c>
      <c r="B93" s="158" t="s">
        <v>187</v>
      </c>
      <c r="C93" s="111" t="s">
        <v>171</v>
      </c>
      <c r="D93" s="112">
        <v>63.21</v>
      </c>
      <c r="E93" s="112">
        <v>3.7</v>
      </c>
      <c r="F93" s="113"/>
      <c r="G93" s="131">
        <v>0</v>
      </c>
      <c r="H93" s="133"/>
      <c r="I93" s="131">
        <v>0</v>
      </c>
      <c r="J93" s="131">
        <v>0</v>
      </c>
      <c r="K93" s="46">
        <v>3.7</v>
      </c>
      <c r="L93" s="9">
        <v>233.88</v>
      </c>
      <c r="M93" s="9">
        <f>ROUND(I93*D93,2)</f>
        <v>0</v>
      </c>
      <c r="N93" s="9">
        <f t="shared" si="24"/>
        <v>0</v>
      </c>
      <c r="O93" s="170">
        <v>233.88</v>
      </c>
    </row>
    <row r="94" spans="1:15" x14ac:dyDescent="0.25">
      <c r="A94" s="109"/>
      <c r="B94" s="122"/>
      <c r="C94" s="111"/>
      <c r="D94" s="112"/>
      <c r="E94" s="112"/>
      <c r="F94" s="113"/>
      <c r="G94" s="113"/>
      <c r="H94" s="133"/>
      <c r="I94" s="12"/>
      <c r="J94" s="10"/>
      <c r="K94" s="46"/>
      <c r="L94" s="11">
        <f>SUM(L89:L93)</f>
        <v>457.49</v>
      </c>
      <c r="M94" s="164">
        <f>SUM(M89:M93)</f>
        <v>223.61</v>
      </c>
      <c r="N94" s="11">
        <f>SUM(N89:N93)</f>
        <v>223.61</v>
      </c>
      <c r="O94" s="101"/>
    </row>
    <row r="95" spans="1:15" x14ac:dyDescent="0.25">
      <c r="A95" s="102" t="s">
        <v>56</v>
      </c>
      <c r="B95" s="103" t="s">
        <v>22</v>
      </c>
      <c r="C95" s="104"/>
      <c r="D95" s="105"/>
      <c r="E95" s="103"/>
      <c r="F95" s="106"/>
      <c r="G95" s="106"/>
      <c r="H95" s="107"/>
      <c r="I95" s="45"/>
      <c r="J95" s="46"/>
      <c r="K95" s="46"/>
      <c r="L95" s="44"/>
      <c r="M95" s="45"/>
      <c r="N95" s="106"/>
      <c r="O95" s="147">
        <v>6957.87</v>
      </c>
    </row>
    <row r="96" spans="1:15" x14ac:dyDescent="0.25">
      <c r="A96" s="126" t="s">
        <v>57</v>
      </c>
      <c r="B96" s="127" t="s">
        <v>23</v>
      </c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60">
        <v>6461.45</v>
      </c>
    </row>
    <row r="97" spans="1:15" ht="38.25" x14ac:dyDescent="0.25">
      <c r="A97" s="203" t="s">
        <v>188</v>
      </c>
      <c r="B97" s="180" t="s">
        <v>189</v>
      </c>
      <c r="C97" s="183" t="s">
        <v>7</v>
      </c>
      <c r="D97" s="184">
        <v>2.68</v>
      </c>
      <c r="E97" s="184">
        <v>18.73</v>
      </c>
      <c r="F97" s="181"/>
      <c r="G97" s="131">
        <v>18.73</v>
      </c>
      <c r="H97" s="182"/>
      <c r="I97" s="188">
        <v>0</v>
      </c>
      <c r="J97" s="189">
        <v>18.73</v>
      </c>
      <c r="K97" s="46">
        <v>0</v>
      </c>
      <c r="L97" s="190">
        <f>ROUND(E97*D97,2)</f>
        <v>50.2</v>
      </c>
      <c r="M97" s="190">
        <f>ROUND(I97*D97,2)</f>
        <v>0</v>
      </c>
      <c r="N97" s="190">
        <f>ROUND(J97*D97,2)</f>
        <v>50.2</v>
      </c>
      <c r="O97" s="170">
        <v>0</v>
      </c>
    </row>
    <row r="98" spans="1:15" ht="63.75" x14ac:dyDescent="0.25">
      <c r="A98" s="203" t="s">
        <v>190</v>
      </c>
      <c r="B98" s="180" t="s">
        <v>193</v>
      </c>
      <c r="C98" s="183" t="s">
        <v>7</v>
      </c>
      <c r="D98" s="184">
        <v>19</v>
      </c>
      <c r="E98" s="184">
        <v>16.41</v>
      </c>
      <c r="F98" s="181"/>
      <c r="G98" s="131">
        <v>16.41</v>
      </c>
      <c r="H98" s="182"/>
      <c r="I98" s="188">
        <v>0</v>
      </c>
      <c r="J98" s="189">
        <v>16.41</v>
      </c>
      <c r="K98" s="46">
        <v>0</v>
      </c>
      <c r="L98" s="190">
        <v>311.79000000000002</v>
      </c>
      <c r="M98" s="190">
        <f>ROUND(I98*D98,2)</f>
        <v>0</v>
      </c>
      <c r="N98" s="190">
        <v>311.79000000000002</v>
      </c>
      <c r="O98" s="170">
        <v>0</v>
      </c>
    </row>
    <row r="99" spans="1:15" ht="51" x14ac:dyDescent="0.25">
      <c r="A99" s="198" t="s">
        <v>191</v>
      </c>
      <c r="B99" s="158" t="s">
        <v>194</v>
      </c>
      <c r="C99" s="111" t="s">
        <v>7</v>
      </c>
      <c r="D99" s="112">
        <v>17.440000000000001</v>
      </c>
      <c r="E99" s="112">
        <v>2.3199999999999998</v>
      </c>
      <c r="F99" s="113"/>
      <c r="G99" s="131">
        <v>0</v>
      </c>
      <c r="H99" s="133"/>
      <c r="I99" s="131">
        <v>2.3199999999999998</v>
      </c>
      <c r="J99" s="131">
        <v>2.3199999999999998</v>
      </c>
      <c r="K99" s="46">
        <f>E99-I99</f>
        <v>0</v>
      </c>
      <c r="L99" s="9">
        <v>40.46</v>
      </c>
      <c r="M99" s="9">
        <f>ROUND(I99*D99,2)</f>
        <v>40.46</v>
      </c>
      <c r="N99" s="9">
        <f>M99</f>
        <v>40.46</v>
      </c>
      <c r="O99" s="170">
        <f>L99-M99</f>
        <v>0</v>
      </c>
    </row>
    <row r="100" spans="1:15" ht="38.25" x14ac:dyDescent="0.25">
      <c r="A100" s="198" t="s">
        <v>192</v>
      </c>
      <c r="B100" s="158" t="s">
        <v>195</v>
      </c>
      <c r="C100" s="111" t="s">
        <v>7</v>
      </c>
      <c r="D100" s="112">
        <v>47.92</v>
      </c>
      <c r="E100" s="112">
        <v>126.44</v>
      </c>
      <c r="F100" s="113"/>
      <c r="G100" s="131">
        <v>0</v>
      </c>
      <c r="H100" s="133"/>
      <c r="I100" s="131">
        <v>101.15</v>
      </c>
      <c r="J100" s="131">
        <v>101.15</v>
      </c>
      <c r="K100" s="46">
        <f>E100-I100</f>
        <v>25.289999999999992</v>
      </c>
      <c r="L100" s="9">
        <v>6059</v>
      </c>
      <c r="M100" s="9">
        <f>ROUND(I100*D100,2)</f>
        <v>4847.1099999999997</v>
      </c>
      <c r="N100" s="9">
        <v>4847.1099999999997</v>
      </c>
      <c r="O100" s="170">
        <f>L100-M100</f>
        <v>1211.8900000000003</v>
      </c>
    </row>
    <row r="101" spans="1:15" x14ac:dyDescent="0.25">
      <c r="A101" s="126" t="s">
        <v>196</v>
      </c>
      <c r="B101" s="127" t="s">
        <v>32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60">
        <v>496.42</v>
      </c>
    </row>
    <row r="102" spans="1:15" ht="38.25" x14ac:dyDescent="0.25">
      <c r="A102" s="198" t="s">
        <v>197</v>
      </c>
      <c r="B102" s="158" t="s">
        <v>189</v>
      </c>
      <c r="C102" s="111" t="s">
        <v>7</v>
      </c>
      <c r="D102" s="112">
        <v>2.68</v>
      </c>
      <c r="E102" s="112">
        <v>19.46</v>
      </c>
      <c r="F102" s="112">
        <v>19.46</v>
      </c>
      <c r="G102" s="131">
        <v>0</v>
      </c>
      <c r="H102" s="133"/>
      <c r="I102" s="131">
        <v>19.46</v>
      </c>
      <c r="J102" s="131">
        <v>19.46</v>
      </c>
      <c r="K102" s="46">
        <f>E102-J102</f>
        <v>0</v>
      </c>
      <c r="L102" s="9">
        <v>52.15</v>
      </c>
      <c r="M102" s="9">
        <f>ROUND(I102*D102,2)</f>
        <v>52.15</v>
      </c>
      <c r="N102" s="9">
        <v>52.15</v>
      </c>
      <c r="O102" s="170">
        <f>L102-N102</f>
        <v>0</v>
      </c>
    </row>
    <row r="103" spans="1:15" ht="51" x14ac:dyDescent="0.25">
      <c r="A103" s="198" t="s">
        <v>198</v>
      </c>
      <c r="B103" s="158" t="s">
        <v>199</v>
      </c>
      <c r="C103" s="111" t="s">
        <v>7</v>
      </c>
      <c r="D103" s="112">
        <v>22.83</v>
      </c>
      <c r="E103" s="112">
        <v>19.46</v>
      </c>
      <c r="F103" s="113"/>
      <c r="G103" s="131">
        <v>0</v>
      </c>
      <c r="H103" s="133"/>
      <c r="I103" s="131">
        <v>19.46</v>
      </c>
      <c r="J103" s="131">
        <v>19.46</v>
      </c>
      <c r="K103" s="46">
        <f>E103-J103</f>
        <v>0</v>
      </c>
      <c r="L103" s="9">
        <v>444.27</v>
      </c>
      <c r="M103" s="9">
        <f>ROUND(I103*D103,2)</f>
        <v>444.27</v>
      </c>
      <c r="N103" s="9">
        <v>444.27</v>
      </c>
      <c r="O103" s="170">
        <f>L103-N103</f>
        <v>0</v>
      </c>
    </row>
    <row r="104" spans="1:15" x14ac:dyDescent="0.25">
      <c r="A104" s="109"/>
      <c r="B104" s="122"/>
      <c r="C104" s="111"/>
      <c r="D104" s="112"/>
      <c r="E104" s="112"/>
      <c r="F104" s="113"/>
      <c r="G104" s="113"/>
      <c r="H104" s="133"/>
      <c r="I104" s="12"/>
      <c r="J104" s="10"/>
      <c r="K104" s="46"/>
      <c r="L104" s="11">
        <f>SUM(L97:L103)</f>
        <v>6957.869999999999</v>
      </c>
      <c r="M104" s="164">
        <f>SUM(M97:M103)</f>
        <v>5383.99</v>
      </c>
      <c r="N104" s="11">
        <f>SUM(N97:N103)</f>
        <v>5745.98</v>
      </c>
      <c r="O104" s="101"/>
    </row>
    <row r="105" spans="1:15" x14ac:dyDescent="0.25">
      <c r="A105" s="102" t="s">
        <v>58</v>
      </c>
      <c r="B105" s="103" t="s">
        <v>200</v>
      </c>
      <c r="C105" s="104"/>
      <c r="D105" s="105"/>
      <c r="E105" s="103"/>
      <c r="F105" s="106"/>
      <c r="G105" s="43"/>
      <c r="H105" s="44">
        <v>66.930000000000007</v>
      </c>
      <c r="I105" s="45"/>
      <c r="J105" s="46"/>
      <c r="K105" s="46"/>
      <c r="L105" s="41"/>
      <c r="M105" s="41"/>
      <c r="N105" s="41"/>
      <c r="O105" s="147">
        <v>47908.7</v>
      </c>
    </row>
    <row r="106" spans="1:15" x14ac:dyDescent="0.25">
      <c r="A106" s="126" t="s">
        <v>59</v>
      </c>
      <c r="B106" s="127" t="s">
        <v>201</v>
      </c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60">
        <v>38062.239999999998</v>
      </c>
    </row>
    <row r="107" spans="1:15" ht="25.5" x14ac:dyDescent="0.25">
      <c r="A107" s="198" t="s">
        <v>202</v>
      </c>
      <c r="B107" s="158" t="s">
        <v>203</v>
      </c>
      <c r="C107" s="111" t="s">
        <v>7</v>
      </c>
      <c r="D107" s="112">
        <v>1.93</v>
      </c>
      <c r="E107" s="112">
        <v>1572.82</v>
      </c>
      <c r="F107" s="113"/>
      <c r="G107" s="131">
        <v>0</v>
      </c>
      <c r="H107" s="133"/>
      <c r="I107" s="131">
        <v>157.68</v>
      </c>
      <c r="J107" s="131">
        <f>G107+I107</f>
        <v>157.68</v>
      </c>
      <c r="K107" s="46">
        <f>E107-I107</f>
        <v>1415.1399999999999</v>
      </c>
      <c r="L107" s="9">
        <v>3035.54</v>
      </c>
      <c r="M107" s="9">
        <f>ROUND(I107*D107,2)</f>
        <v>304.32</v>
      </c>
      <c r="N107" s="9">
        <v>304.32</v>
      </c>
      <c r="O107" s="170">
        <f>L107-M107</f>
        <v>2731.22</v>
      </c>
    </row>
    <row r="108" spans="1:15" ht="25.5" x14ac:dyDescent="0.25">
      <c r="A108" s="198" t="s">
        <v>204</v>
      </c>
      <c r="B108" s="158" t="s">
        <v>205</v>
      </c>
      <c r="C108" s="111" t="s">
        <v>7</v>
      </c>
      <c r="D108" s="112">
        <v>10.72</v>
      </c>
      <c r="E108" s="112">
        <v>1572.82</v>
      </c>
      <c r="F108" s="113"/>
      <c r="G108" s="131">
        <v>0</v>
      </c>
      <c r="H108" s="133"/>
      <c r="I108" s="131">
        <v>157.68</v>
      </c>
      <c r="J108" s="131">
        <f t="shared" ref="J108:J109" si="25">G108+I108</f>
        <v>157.68</v>
      </c>
      <c r="K108" s="46">
        <f t="shared" ref="K108:K109" si="26">E108-I108</f>
        <v>1415.1399999999999</v>
      </c>
      <c r="L108" s="9">
        <v>16860.63</v>
      </c>
      <c r="M108" s="9">
        <f>ROUND(I108*D108,2)</f>
        <v>1690.33</v>
      </c>
      <c r="N108" s="9">
        <v>1690.33</v>
      </c>
      <c r="O108" s="170">
        <f>L108-M108</f>
        <v>15170.300000000001</v>
      </c>
    </row>
    <row r="109" spans="1:15" ht="25.5" x14ac:dyDescent="0.25">
      <c r="A109" s="198" t="s">
        <v>206</v>
      </c>
      <c r="B109" s="158" t="s">
        <v>207</v>
      </c>
      <c r="C109" s="111" t="s">
        <v>7</v>
      </c>
      <c r="D109" s="112">
        <v>11.55</v>
      </c>
      <c r="E109" s="112">
        <v>1572.82</v>
      </c>
      <c r="F109" s="113"/>
      <c r="G109" s="131">
        <v>0</v>
      </c>
      <c r="H109" s="133"/>
      <c r="I109" s="131">
        <v>157.68</v>
      </c>
      <c r="J109" s="131">
        <f t="shared" si="25"/>
        <v>157.68</v>
      </c>
      <c r="K109" s="46">
        <f t="shared" si="26"/>
        <v>1415.1399999999999</v>
      </c>
      <c r="L109" s="9">
        <v>18166.07</v>
      </c>
      <c r="M109" s="9">
        <f>ROUND(I109*D109,2)</f>
        <v>1821.2</v>
      </c>
      <c r="N109" s="9">
        <v>1821.2</v>
      </c>
      <c r="O109" s="170">
        <f>L109-M109</f>
        <v>16344.869999999999</v>
      </c>
    </row>
    <row r="110" spans="1:15" x14ac:dyDescent="0.25">
      <c r="A110" s="126" t="s">
        <v>60</v>
      </c>
      <c r="B110" s="127" t="s">
        <v>32</v>
      </c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60">
        <v>7196.43</v>
      </c>
    </row>
    <row r="111" spans="1:15" ht="25.5" x14ac:dyDescent="0.25">
      <c r="A111" s="198" t="s">
        <v>210</v>
      </c>
      <c r="B111" s="158" t="s">
        <v>208</v>
      </c>
      <c r="C111" s="111" t="s">
        <v>7</v>
      </c>
      <c r="D111" s="112">
        <v>2.25</v>
      </c>
      <c r="E111" s="112">
        <v>201.75</v>
      </c>
      <c r="F111" s="113"/>
      <c r="G111" s="131">
        <v>0</v>
      </c>
      <c r="H111" s="133"/>
      <c r="I111" s="131">
        <v>20.18</v>
      </c>
      <c r="J111" s="131">
        <f>G111+I111</f>
        <v>20.18</v>
      </c>
      <c r="K111" s="46">
        <f>E111-I111</f>
        <v>181.57</v>
      </c>
      <c r="L111" s="9">
        <v>453.94</v>
      </c>
      <c r="M111" s="9">
        <f>ROUND(I111*D111,2)</f>
        <v>45.41</v>
      </c>
      <c r="N111" s="131">
        <v>45.41</v>
      </c>
      <c r="O111" s="170">
        <f>L111-M111</f>
        <v>408.53</v>
      </c>
    </row>
    <row r="112" spans="1:15" ht="25.5" x14ac:dyDescent="0.25">
      <c r="A112" s="198" t="s">
        <v>211</v>
      </c>
      <c r="B112" s="158" t="s">
        <v>209</v>
      </c>
      <c r="C112" s="111" t="s">
        <v>7</v>
      </c>
      <c r="D112" s="112">
        <v>20.36</v>
      </c>
      <c r="E112" s="112">
        <v>201.75</v>
      </c>
      <c r="F112" s="113"/>
      <c r="G112" s="131">
        <v>0</v>
      </c>
      <c r="H112" s="133"/>
      <c r="I112" s="131">
        <v>20.18</v>
      </c>
      <c r="J112" s="131">
        <f t="shared" ref="J112:J113" si="27">G112+I112</f>
        <v>20.18</v>
      </c>
      <c r="K112" s="46">
        <f t="shared" ref="K112:K113" si="28">E112-I112</f>
        <v>181.57</v>
      </c>
      <c r="L112" s="9">
        <v>4107.63</v>
      </c>
      <c r="M112" s="9">
        <f>ROUND(I112*D112,2)</f>
        <v>410.86</v>
      </c>
      <c r="N112" s="131">
        <v>410.86</v>
      </c>
      <c r="O112" s="170">
        <f>L112-M112</f>
        <v>3696.77</v>
      </c>
    </row>
    <row r="113" spans="1:17" ht="25.5" x14ac:dyDescent="0.25">
      <c r="A113" s="198" t="s">
        <v>212</v>
      </c>
      <c r="B113" s="158" t="s">
        <v>213</v>
      </c>
      <c r="C113" s="111" t="s">
        <v>7</v>
      </c>
      <c r="D113" s="112">
        <v>13.06</v>
      </c>
      <c r="E113" s="112">
        <v>201.75</v>
      </c>
      <c r="F113" s="113"/>
      <c r="G113" s="131">
        <v>0</v>
      </c>
      <c r="H113" s="133"/>
      <c r="I113" s="131">
        <v>20.18</v>
      </c>
      <c r="J113" s="131">
        <f t="shared" si="27"/>
        <v>20.18</v>
      </c>
      <c r="K113" s="46">
        <f t="shared" si="28"/>
        <v>181.57</v>
      </c>
      <c r="L113" s="9">
        <v>2634.86</v>
      </c>
      <c r="M113" s="9">
        <f>ROUND(I113*D113,2)</f>
        <v>263.55</v>
      </c>
      <c r="N113" s="131">
        <v>263.55</v>
      </c>
      <c r="O113" s="170">
        <f>L113-M113</f>
        <v>2371.31</v>
      </c>
    </row>
    <row r="114" spans="1:17" x14ac:dyDescent="0.25">
      <c r="A114" s="126" t="s">
        <v>61</v>
      </c>
      <c r="B114" s="127" t="s">
        <v>36</v>
      </c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60">
        <v>2650.03</v>
      </c>
    </row>
    <row r="115" spans="1:17" ht="25.5" x14ac:dyDescent="0.25">
      <c r="A115" s="109" t="s">
        <v>214</v>
      </c>
      <c r="B115" s="158" t="s">
        <v>216</v>
      </c>
      <c r="C115" s="111" t="s">
        <v>7</v>
      </c>
      <c r="D115" s="112">
        <v>20.25</v>
      </c>
      <c r="E115" s="112">
        <v>39.47</v>
      </c>
      <c r="F115" s="113"/>
      <c r="G115" s="131">
        <v>0</v>
      </c>
      <c r="H115" s="133"/>
      <c r="I115" s="131">
        <v>0</v>
      </c>
      <c r="J115" s="131">
        <v>0</v>
      </c>
      <c r="K115" s="46">
        <v>39.47</v>
      </c>
      <c r="L115" s="9">
        <v>799.27</v>
      </c>
      <c r="M115" s="9">
        <f>ROUND(I115*D115,2)</f>
        <v>0</v>
      </c>
      <c r="N115" s="131">
        <v>0</v>
      </c>
      <c r="O115" s="170">
        <v>799.27</v>
      </c>
    </row>
    <row r="116" spans="1:17" ht="38.25" x14ac:dyDescent="0.25">
      <c r="A116" s="109" t="s">
        <v>215</v>
      </c>
      <c r="B116" s="158" t="s">
        <v>217</v>
      </c>
      <c r="C116" s="111" t="s">
        <v>7</v>
      </c>
      <c r="D116" s="112">
        <v>32.26</v>
      </c>
      <c r="E116" s="112">
        <v>57.37</v>
      </c>
      <c r="F116" s="113"/>
      <c r="G116" s="131">
        <v>0</v>
      </c>
      <c r="H116" s="133"/>
      <c r="I116" s="131">
        <v>0</v>
      </c>
      <c r="J116" s="131">
        <v>0</v>
      </c>
      <c r="K116" s="46">
        <v>57.37</v>
      </c>
      <c r="L116" s="9">
        <v>1850.76</v>
      </c>
      <c r="M116" s="9">
        <f>ROUND(I116*D116,2)</f>
        <v>0</v>
      </c>
      <c r="N116" s="131">
        <v>0</v>
      </c>
      <c r="O116" s="170">
        <v>1850.76</v>
      </c>
    </row>
    <row r="117" spans="1:17" x14ac:dyDescent="0.25">
      <c r="A117" s="109"/>
      <c r="B117" s="122"/>
      <c r="C117" s="111"/>
      <c r="D117" s="112"/>
      <c r="E117" s="112"/>
      <c r="F117" s="113"/>
      <c r="G117" s="113"/>
      <c r="H117" s="133"/>
      <c r="I117" s="12"/>
      <c r="J117" s="10"/>
      <c r="K117" s="46"/>
      <c r="L117" s="11">
        <f>SUM(L107:L116)</f>
        <v>47908.700000000004</v>
      </c>
      <c r="M117" s="164">
        <f>SUM(M107,M108,M109,M111,M112,M113,M115,M116)</f>
        <v>4535.67</v>
      </c>
      <c r="N117" s="11">
        <f>SUM(N107:N116)</f>
        <v>4535.67</v>
      </c>
      <c r="O117" s="101"/>
    </row>
    <row r="118" spans="1:17" x14ac:dyDescent="0.25">
      <c r="A118" s="102" t="s">
        <v>218</v>
      </c>
      <c r="B118" s="103" t="s">
        <v>219</v>
      </c>
      <c r="C118" s="104"/>
      <c r="D118" s="105"/>
      <c r="E118" s="103"/>
      <c r="F118" s="106"/>
      <c r="G118" s="43"/>
      <c r="H118" s="44">
        <v>66.930000000000007</v>
      </c>
      <c r="I118" s="45"/>
      <c r="J118" s="46"/>
      <c r="K118" s="46"/>
      <c r="L118" s="41"/>
      <c r="M118" s="41"/>
      <c r="N118" s="41"/>
      <c r="O118" s="147">
        <v>762.78</v>
      </c>
    </row>
    <row r="119" spans="1:17" x14ac:dyDescent="0.25">
      <c r="A119" s="109" t="s">
        <v>220</v>
      </c>
      <c r="B119" s="158" t="s">
        <v>222</v>
      </c>
      <c r="C119" s="111" t="s">
        <v>7</v>
      </c>
      <c r="D119" s="112">
        <v>9.5399999999999991</v>
      </c>
      <c r="E119" s="112">
        <v>27.61</v>
      </c>
      <c r="F119" s="113"/>
      <c r="G119" s="131">
        <v>0</v>
      </c>
      <c r="H119" s="38">
        <v>35.369999999999997</v>
      </c>
      <c r="I119" s="131">
        <v>0</v>
      </c>
      <c r="J119" s="131">
        <v>0</v>
      </c>
      <c r="K119" s="46">
        <v>27.61</v>
      </c>
      <c r="L119" s="9">
        <f>ROUND(E119*D119,2)</f>
        <v>263.39999999999998</v>
      </c>
      <c r="M119" s="9">
        <f>ROUND(I119*D119,2)</f>
        <v>0</v>
      </c>
      <c r="N119" s="9">
        <f>ROUND(J119*D119,2)</f>
        <v>0</v>
      </c>
      <c r="O119" s="170">
        <v>263.39999999999998</v>
      </c>
    </row>
    <row r="120" spans="1:17" ht="25.5" x14ac:dyDescent="0.25">
      <c r="A120" s="109" t="s">
        <v>221</v>
      </c>
      <c r="B120" s="158" t="s">
        <v>223</v>
      </c>
      <c r="C120" s="159" t="s">
        <v>116</v>
      </c>
      <c r="D120" s="112">
        <v>71.34</v>
      </c>
      <c r="E120" s="112">
        <v>7</v>
      </c>
      <c r="F120" s="113"/>
      <c r="G120" s="131">
        <v>0</v>
      </c>
      <c r="H120" s="38">
        <v>40.89</v>
      </c>
      <c r="I120" s="131">
        <v>0</v>
      </c>
      <c r="J120" s="131">
        <v>0</v>
      </c>
      <c r="K120" s="46">
        <v>7</v>
      </c>
      <c r="L120" s="9">
        <f>ROUND(E120*D120,2)</f>
        <v>499.38</v>
      </c>
      <c r="M120" s="9">
        <f>ROUND(I120*D120,2)</f>
        <v>0</v>
      </c>
      <c r="N120" s="9">
        <f>ROUND(J120*D120,2)</f>
        <v>0</v>
      </c>
      <c r="O120" s="170">
        <v>499.38</v>
      </c>
    </row>
    <row r="121" spans="1:17" x14ac:dyDescent="0.25">
      <c r="A121" s="109"/>
      <c r="B121" s="122"/>
      <c r="C121" s="111"/>
      <c r="D121" s="112"/>
      <c r="E121" s="112"/>
      <c r="F121" s="113"/>
      <c r="G121" s="113"/>
      <c r="H121" s="133"/>
      <c r="I121" s="12"/>
      <c r="J121" s="10"/>
      <c r="K121" s="46"/>
      <c r="L121" s="11">
        <f>SUM(L119:L120)</f>
        <v>762.78</v>
      </c>
      <c r="M121" s="193">
        <f>SUM(M115)</f>
        <v>0</v>
      </c>
      <c r="N121" s="11">
        <f>SUM(N119:N120)</f>
        <v>0</v>
      </c>
      <c r="O121" s="101"/>
    </row>
    <row r="122" spans="1:17" x14ac:dyDescent="0.25">
      <c r="A122" s="102" t="s">
        <v>224</v>
      </c>
      <c r="B122" s="103" t="s">
        <v>225</v>
      </c>
      <c r="C122" s="104"/>
      <c r="D122" s="105"/>
      <c r="E122" s="103"/>
      <c r="F122" s="106"/>
      <c r="G122" s="43"/>
      <c r="H122" s="44">
        <v>66.930000000000007</v>
      </c>
      <c r="I122" s="45"/>
      <c r="J122" s="46"/>
      <c r="K122" s="46"/>
      <c r="L122" s="41"/>
      <c r="M122" s="41"/>
      <c r="N122" s="41"/>
      <c r="O122" s="147">
        <v>108.99</v>
      </c>
    </row>
    <row r="123" spans="1:17" x14ac:dyDescent="0.25">
      <c r="A123" s="109" t="s">
        <v>226</v>
      </c>
      <c r="B123" s="158" t="s">
        <v>227</v>
      </c>
      <c r="C123" s="111" t="s">
        <v>7</v>
      </c>
      <c r="D123" s="112">
        <v>0.3</v>
      </c>
      <c r="E123" s="112">
        <v>363.31</v>
      </c>
      <c r="F123" s="113"/>
      <c r="G123" s="131">
        <v>0</v>
      </c>
      <c r="H123" s="38"/>
      <c r="I123" s="131">
        <v>0</v>
      </c>
      <c r="J123" s="131">
        <v>0</v>
      </c>
      <c r="K123" s="46">
        <v>363.31</v>
      </c>
      <c r="L123" s="9">
        <v>108.99</v>
      </c>
      <c r="M123" s="9">
        <f>ROUND(I123*D123,2)</f>
        <v>0</v>
      </c>
      <c r="N123" s="131">
        <v>0</v>
      </c>
      <c r="O123" s="170">
        <v>108.99</v>
      </c>
    </row>
    <row r="124" spans="1:17" x14ac:dyDescent="0.25">
      <c r="A124" s="113"/>
      <c r="B124" s="113"/>
      <c r="C124" s="113"/>
      <c r="D124" s="135"/>
      <c r="E124" s="135"/>
      <c r="F124" s="113"/>
      <c r="G124" s="113"/>
      <c r="H124" s="136"/>
      <c r="I124" s="12"/>
      <c r="J124" s="13"/>
      <c r="K124" s="57"/>
      <c r="L124" s="11">
        <v>108.99</v>
      </c>
      <c r="M124" s="193">
        <f>SUM(M119:M123)</f>
        <v>0</v>
      </c>
      <c r="N124" s="11">
        <v>0</v>
      </c>
      <c r="O124" s="101"/>
    </row>
    <row r="125" spans="1:17" x14ac:dyDescent="0.25">
      <c r="A125" s="266" t="s">
        <v>62</v>
      </c>
      <c r="B125" s="267"/>
      <c r="C125" s="267"/>
      <c r="D125" s="267"/>
      <c r="E125" s="141"/>
      <c r="F125" s="142"/>
      <c r="G125" s="142"/>
      <c r="H125" s="143"/>
      <c r="I125" s="144"/>
      <c r="J125" s="145"/>
      <c r="K125" s="145"/>
      <c r="L125" s="148">
        <f>L16+L28+L31+L34+L37+L40+L49+L62+L69+L77+L87+L94+L104+L117+L121+L124</f>
        <v>121899.15000000001</v>
      </c>
      <c r="M125" s="324">
        <f>SUM(M16,M28,M31,M34,M37,M40,M49,M62,M69,M77,M87,M94,M104,M117,M121,M124)</f>
        <v>29999.53</v>
      </c>
      <c r="N125" s="148">
        <f>N16+N28+N31+N34+N37+N40+N49+N62+N69+N77+N87+N94+N104+N117+N121+N124</f>
        <v>56297.37999999999</v>
      </c>
      <c r="O125" s="149">
        <f>SUM(O118,O122,O105,O95,O88,O78,O70,O63,O50,O41,O38,O35,O32,O29,O17,O14)</f>
        <v>121899.15000000001</v>
      </c>
      <c r="Q125" s="152"/>
    </row>
    <row r="126" spans="1:17" x14ac:dyDescent="0.25">
      <c r="M126" s="14">
        <f>ROUND(M125/L125,4)</f>
        <v>0.24610000000000001</v>
      </c>
      <c r="N126" s="14">
        <f>ROUND(N125/L125,4)</f>
        <v>0.46179999999999999</v>
      </c>
    </row>
    <row r="127" spans="1:17" x14ac:dyDescent="0.25">
      <c r="M127" s="15"/>
    </row>
    <row r="128" spans="1:17" x14ac:dyDescent="0.25">
      <c r="B128" s="86"/>
      <c r="C128" s="88"/>
      <c r="D128" s="88"/>
    </row>
    <row r="129" spans="2:15" x14ac:dyDescent="0.25">
      <c r="B129" s="90" t="s">
        <v>89</v>
      </c>
      <c r="C129" s="87"/>
      <c r="D129" s="265" t="s">
        <v>228</v>
      </c>
      <c r="E129" s="265"/>
      <c r="F129" s="265"/>
      <c r="G129" s="265"/>
      <c r="H129" s="265"/>
      <c r="I129" s="265"/>
      <c r="L129" s="260" t="s">
        <v>90</v>
      </c>
      <c r="M129" s="261"/>
      <c r="N129" s="261"/>
      <c r="O129" s="261"/>
    </row>
    <row r="130" spans="2:15" x14ac:dyDescent="0.25">
      <c r="D130" s="89"/>
      <c r="E130" s="264" t="s">
        <v>229</v>
      </c>
      <c r="F130" s="264"/>
      <c r="G130" s="264"/>
      <c r="H130" s="89"/>
      <c r="L130" s="262" t="s">
        <v>91</v>
      </c>
      <c r="M130" s="263"/>
      <c r="N130" s="263"/>
      <c r="O130" s="263"/>
    </row>
  </sheetData>
  <mergeCells count="39">
    <mergeCell ref="J10:J12"/>
    <mergeCell ref="K9:K12"/>
    <mergeCell ref="L129:O129"/>
    <mergeCell ref="L130:O130"/>
    <mergeCell ref="E130:G130"/>
    <mergeCell ref="D129:I129"/>
    <mergeCell ref="A125:D12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horizontalDpi="360" verticalDpi="360" r:id="rId1"/>
  <headerFooter>
    <oddHeader>&amp;RBM02 - PLANILHA DA SEC. DE SAÚDE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286"/>
  <sheetViews>
    <sheetView tabSelected="1" view="pageBreakPreview" zoomScaleNormal="100" zoomScaleSheetLayoutView="100" workbookViewId="0">
      <selection activeCell="I285" sqref="I285"/>
    </sheetView>
  </sheetViews>
  <sheetFormatPr defaultColWidth="9.140625" defaultRowHeight="12.75" x14ac:dyDescent="0.2"/>
  <cols>
    <col min="1" max="1" width="43" style="21" customWidth="1"/>
    <col min="2" max="2" width="12.28515625" style="21" customWidth="1"/>
    <col min="3" max="3" width="8.5703125" style="21" customWidth="1"/>
    <col min="4" max="4" width="7.5703125" style="21" customWidth="1"/>
    <col min="5" max="5" width="6.7109375" style="21" customWidth="1"/>
    <col min="6" max="6" width="8.5703125" style="21" customWidth="1"/>
    <col min="7" max="7" width="7.28515625" style="21" customWidth="1"/>
    <col min="8" max="8" width="8.5703125" style="21" customWidth="1"/>
    <col min="9" max="9" width="7.85546875" style="21" customWidth="1"/>
    <col min="10" max="10" width="9" style="21" customWidth="1"/>
    <col min="11" max="11" width="6.85546875" style="21" customWidth="1"/>
    <col min="12" max="12" width="5.7109375" style="21" customWidth="1"/>
    <col min="13" max="13" width="9.5703125" style="21" customWidth="1"/>
    <col min="14" max="14" width="12.42578125" style="20" customWidth="1"/>
    <col min="15" max="15" width="7.7109375" style="21" customWidth="1"/>
    <col min="16" max="16" width="6" style="21" customWidth="1"/>
    <col min="17" max="17" width="5.28515625" style="21" customWidth="1"/>
    <col min="18" max="16384" width="9.140625" style="21"/>
  </cols>
  <sheetData>
    <row r="1" spans="1:18" s="19" customFormat="1" ht="108.75" customHeight="1" x14ac:dyDescent="0.2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18" ht="18.75" x14ac:dyDescent="0.2">
      <c r="A2" s="286" t="str">
        <f>[6]Orçamento!$A$2:$H$2</f>
        <v>PREFEITURA MUNICIPAL DE ITABAIANA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</row>
    <row r="3" spans="1:18" x14ac:dyDescent="0.2">
      <c r="A3" s="22"/>
      <c r="B3" s="16"/>
      <c r="C3" s="17"/>
      <c r="D3" s="23"/>
      <c r="E3" s="18"/>
      <c r="F3" s="24"/>
      <c r="G3" s="24"/>
    </row>
    <row r="4" spans="1:18" ht="12" customHeight="1" x14ac:dyDescent="0.2">
      <c r="A4" s="287" t="s">
        <v>63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9"/>
    </row>
    <row r="5" spans="1:18" ht="12" customHeight="1" x14ac:dyDescent="0.2">
      <c r="A5" s="290"/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2"/>
    </row>
    <row r="6" spans="1:18" ht="12.75" hidden="1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8" ht="12.75" customHeight="1" x14ac:dyDescent="0.2">
      <c r="A7" s="65" t="s">
        <v>81</v>
      </c>
      <c r="B7" s="294" t="s">
        <v>95</v>
      </c>
      <c r="C7" s="295"/>
      <c r="D7" s="295"/>
      <c r="E7" s="295"/>
      <c r="F7" s="295"/>
      <c r="G7" s="295"/>
      <c r="H7" s="295"/>
      <c r="I7" s="295"/>
      <c r="J7" s="297" t="s">
        <v>255</v>
      </c>
      <c r="K7" s="298"/>
      <c r="L7" s="298"/>
      <c r="M7" s="299"/>
    </row>
    <row r="8" spans="1:18" ht="12.75" customHeight="1" x14ac:dyDescent="0.2">
      <c r="A8" s="66" t="s">
        <v>82</v>
      </c>
      <c r="B8" s="294" t="s">
        <v>99</v>
      </c>
      <c r="C8" s="295"/>
      <c r="D8" s="295"/>
      <c r="E8" s="295"/>
      <c r="F8" s="295"/>
      <c r="G8" s="295"/>
      <c r="H8" s="295"/>
      <c r="I8" s="295"/>
      <c r="J8" s="300"/>
      <c r="K8" s="301"/>
      <c r="L8" s="301"/>
      <c r="M8" s="302"/>
    </row>
    <row r="9" spans="1:18" ht="12.75" customHeight="1" x14ac:dyDescent="0.2">
      <c r="A9" s="67" t="s">
        <v>83</v>
      </c>
      <c r="B9" s="296">
        <v>44417</v>
      </c>
      <c r="C9" s="296"/>
      <c r="D9" s="296"/>
      <c r="E9" s="68" t="s">
        <v>84</v>
      </c>
      <c r="F9" s="296">
        <v>44448</v>
      </c>
      <c r="G9" s="296"/>
      <c r="H9" s="296"/>
      <c r="I9" s="296"/>
      <c r="J9" s="303"/>
      <c r="K9" s="304"/>
      <c r="L9" s="304"/>
      <c r="M9" s="305"/>
    </row>
    <row r="10" spans="1:18" ht="25.5" customHeight="1" x14ac:dyDescent="0.2">
      <c r="A10" s="293"/>
      <c r="B10" s="293"/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3"/>
    </row>
    <row r="11" spans="1:18" s="93" customFormat="1" ht="15" x14ac:dyDescent="0.25">
      <c r="A11" s="283" t="s">
        <v>258</v>
      </c>
      <c r="B11" s="284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O11" s="21"/>
      <c r="P11" s="21"/>
      <c r="Q11" s="21"/>
      <c r="R11" s="21"/>
    </row>
    <row r="12" spans="1:18" s="93" customFormat="1" ht="15" customHeight="1" x14ac:dyDescent="0.25">
      <c r="A12" s="309" t="s">
        <v>259</v>
      </c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1"/>
      <c r="O12" s="21"/>
      <c r="P12" s="21"/>
      <c r="Q12" s="21"/>
      <c r="R12" s="21"/>
    </row>
    <row r="13" spans="1:18" s="93" customFormat="1" ht="15" customHeight="1" x14ac:dyDescent="0.2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O13" s="21"/>
      <c r="P13" s="21"/>
      <c r="Q13" s="21"/>
      <c r="R13" s="21"/>
    </row>
    <row r="14" spans="1:18" s="93" customFormat="1" ht="15" customHeight="1" x14ac:dyDescent="0.2">
      <c r="A14" s="154"/>
      <c r="B14" s="312" t="s">
        <v>93</v>
      </c>
      <c r="C14" s="313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O14" s="21"/>
      <c r="P14" s="21"/>
      <c r="Q14" s="21"/>
      <c r="R14" s="21"/>
    </row>
    <row r="15" spans="1:18" s="93" customFormat="1" ht="15" customHeight="1" x14ac:dyDescent="0.2">
      <c r="A15" s="153" t="s">
        <v>260</v>
      </c>
      <c r="B15" s="150">
        <v>155.04</v>
      </c>
      <c r="C15" s="151" t="s">
        <v>7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O15" s="21"/>
      <c r="P15" s="21"/>
      <c r="Q15" s="21"/>
      <c r="R15" s="21"/>
    </row>
    <row r="16" spans="1:18" s="93" customFormat="1" ht="15" customHeight="1" x14ac:dyDescent="0.2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O16" s="21"/>
      <c r="P16" s="21"/>
      <c r="Q16" s="21"/>
      <c r="R16" s="21"/>
    </row>
    <row r="17" spans="1:18" s="93" customFormat="1" ht="15" customHeight="1" x14ac:dyDescent="0.2">
      <c r="A17" s="277" t="s">
        <v>85</v>
      </c>
      <c r="B17" s="278"/>
      <c r="C17" s="278"/>
      <c r="D17" s="278"/>
      <c r="E17" s="278"/>
      <c r="F17" s="278"/>
      <c r="G17" s="278"/>
      <c r="H17" s="278"/>
      <c r="I17" s="279"/>
      <c r="J17" s="72">
        <f>B15</f>
        <v>155.04</v>
      </c>
      <c r="K17" s="73" t="s">
        <v>7</v>
      </c>
      <c r="L17" s="80"/>
      <c r="M17" s="81"/>
      <c r="O17" s="21"/>
      <c r="P17" s="21"/>
      <c r="Q17" s="21"/>
      <c r="R17" s="21"/>
    </row>
    <row r="18" spans="1:18" s="93" customFormat="1" ht="15" customHeight="1" x14ac:dyDescent="0.2">
      <c r="A18" s="59"/>
      <c r="B18" s="29"/>
      <c r="C18" s="30"/>
      <c r="D18" s="26"/>
      <c r="E18" s="26"/>
      <c r="F18" s="21"/>
      <c r="G18" s="26"/>
      <c r="H18" s="28"/>
      <c r="I18" s="28"/>
      <c r="J18" s="27"/>
      <c r="K18" s="28"/>
      <c r="L18" s="21"/>
      <c r="M18" s="21"/>
      <c r="O18" s="21"/>
      <c r="P18" s="21"/>
      <c r="Q18" s="21"/>
      <c r="R18" s="21"/>
    </row>
    <row r="19" spans="1:18" s="93" customFormat="1" ht="15" customHeight="1" x14ac:dyDescent="0.2">
      <c r="A19" s="268" t="s">
        <v>86</v>
      </c>
      <c r="B19" s="269"/>
      <c r="C19" s="269"/>
      <c r="D19" s="269"/>
      <c r="E19" s="269"/>
      <c r="F19" s="269"/>
      <c r="G19" s="269"/>
      <c r="H19" s="269"/>
      <c r="I19" s="270"/>
      <c r="J19" s="78">
        <v>0</v>
      </c>
      <c r="K19" s="84" t="s">
        <v>7</v>
      </c>
      <c r="L19" s="79"/>
      <c r="M19" s="60"/>
      <c r="O19" s="21"/>
      <c r="P19" s="21"/>
      <c r="Q19" s="21"/>
      <c r="R19" s="21"/>
    </row>
    <row r="20" spans="1:18" s="93" customFormat="1" ht="15" customHeight="1" x14ac:dyDescent="0.2">
      <c r="A20" s="271" t="s">
        <v>87</v>
      </c>
      <c r="B20" s="272"/>
      <c r="C20" s="272"/>
      <c r="D20" s="272"/>
      <c r="E20" s="272"/>
      <c r="F20" s="272"/>
      <c r="G20" s="272"/>
      <c r="H20" s="272"/>
      <c r="I20" s="273"/>
      <c r="J20" s="83">
        <f>J17</f>
        <v>155.04</v>
      </c>
      <c r="K20" s="85" t="s">
        <v>7</v>
      </c>
      <c r="L20" s="76"/>
      <c r="M20" s="77"/>
      <c r="O20" s="21"/>
      <c r="P20" s="21"/>
      <c r="Q20" s="21"/>
      <c r="R20" s="21"/>
    </row>
    <row r="21" spans="1:18" s="93" customFormat="1" ht="15" customHeight="1" x14ac:dyDescent="0.2">
      <c r="A21" s="274" t="s">
        <v>88</v>
      </c>
      <c r="B21" s="275"/>
      <c r="C21" s="275"/>
      <c r="D21" s="275"/>
      <c r="E21" s="275"/>
      <c r="F21" s="275"/>
      <c r="G21" s="275"/>
      <c r="H21" s="275"/>
      <c r="I21" s="276"/>
      <c r="J21" s="74">
        <f>J19+J20</f>
        <v>155.04</v>
      </c>
      <c r="K21" s="84" t="s">
        <v>7</v>
      </c>
      <c r="L21" s="82"/>
      <c r="M21" s="75"/>
      <c r="O21" s="21"/>
      <c r="P21" s="21"/>
      <c r="Q21" s="21"/>
      <c r="R21" s="21"/>
    </row>
    <row r="22" spans="1:18" s="93" customFormat="1" ht="15" customHeight="1" x14ac:dyDescent="0.2">
      <c r="A22" s="165"/>
      <c r="B22" s="165"/>
      <c r="C22" s="165"/>
      <c r="D22" s="165"/>
      <c r="E22" s="165"/>
      <c r="F22" s="165"/>
      <c r="G22" s="165"/>
      <c r="H22" s="165"/>
      <c r="I22" s="165"/>
      <c r="J22" s="166"/>
      <c r="K22" s="167"/>
      <c r="L22" s="168"/>
      <c r="M22" s="59"/>
      <c r="O22" s="21"/>
      <c r="P22" s="21"/>
      <c r="Q22" s="21"/>
      <c r="R22" s="21"/>
    </row>
    <row r="23" spans="1:18" s="93" customFormat="1" ht="15" customHeight="1" x14ac:dyDescent="0.25">
      <c r="A23" s="283" t="s">
        <v>263</v>
      </c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O23" s="21"/>
      <c r="P23" s="21"/>
      <c r="Q23" s="21"/>
      <c r="R23" s="21"/>
    </row>
    <row r="24" spans="1:18" s="93" customFormat="1" ht="15" customHeight="1" x14ac:dyDescent="0.25">
      <c r="A24" s="280" t="s">
        <v>264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2"/>
      <c r="O24" s="21"/>
      <c r="P24" s="21"/>
      <c r="Q24" s="21"/>
      <c r="R24" s="21"/>
    </row>
    <row r="25" spans="1:18" s="93" customFormat="1" ht="15" customHeight="1" x14ac:dyDescent="0.25">
      <c r="A25" s="306" t="s">
        <v>265</v>
      </c>
      <c r="B25" s="30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O25" s="21"/>
      <c r="P25" s="21"/>
      <c r="Q25" s="21"/>
      <c r="R25" s="21"/>
    </row>
    <row r="26" spans="1:18" s="93" customFormat="1" ht="15" customHeight="1" x14ac:dyDescent="0.2">
      <c r="E26" s="165"/>
      <c r="F26" s="165"/>
      <c r="G26" s="165"/>
      <c r="H26" s="165"/>
      <c r="I26" s="165"/>
      <c r="J26" s="166"/>
      <c r="K26" s="167"/>
      <c r="L26" s="168"/>
      <c r="M26" s="59"/>
      <c r="O26" s="21"/>
      <c r="P26" s="21"/>
      <c r="Q26" s="21"/>
      <c r="R26" s="21"/>
    </row>
    <row r="27" spans="1:18" s="93" customFormat="1" ht="15" customHeight="1" x14ac:dyDescent="0.2">
      <c r="A27" s="154"/>
      <c r="B27" s="307" t="s">
        <v>93</v>
      </c>
      <c r="C27" s="308"/>
      <c r="D27" s="165"/>
      <c r="E27" s="165"/>
      <c r="F27" s="165"/>
      <c r="G27" s="165"/>
      <c r="H27" s="165"/>
      <c r="I27" s="165"/>
      <c r="J27" s="166"/>
      <c r="K27" s="167"/>
      <c r="L27" s="168"/>
      <c r="M27" s="59"/>
      <c r="O27" s="21"/>
      <c r="P27" s="21"/>
      <c r="Q27" s="21"/>
      <c r="R27" s="21"/>
    </row>
    <row r="28" spans="1:18" s="93" customFormat="1" ht="15" customHeight="1" x14ac:dyDescent="0.2">
      <c r="A28" s="153" t="s">
        <v>266</v>
      </c>
      <c r="B28" s="150">
        <v>238.25</v>
      </c>
      <c r="C28" s="109" t="s">
        <v>7</v>
      </c>
      <c r="D28" s="165"/>
      <c r="E28" s="165"/>
      <c r="F28" s="165"/>
      <c r="G28" s="165"/>
      <c r="H28" s="165"/>
      <c r="I28" s="165"/>
      <c r="J28" s="166"/>
      <c r="K28" s="167"/>
      <c r="L28" s="168"/>
      <c r="M28" s="59"/>
      <c r="O28" s="21"/>
      <c r="P28" s="21"/>
      <c r="Q28" s="21"/>
      <c r="R28" s="21"/>
    </row>
    <row r="29" spans="1:18" s="93" customFormat="1" ht="15" customHeight="1" x14ac:dyDescent="0.2">
      <c r="A29" s="165"/>
      <c r="B29" s="165"/>
      <c r="C29" s="165"/>
      <c r="D29" s="165"/>
      <c r="E29" s="165"/>
      <c r="F29" s="165"/>
      <c r="G29" s="165"/>
      <c r="H29" s="165"/>
      <c r="I29" s="165"/>
      <c r="J29" s="166"/>
      <c r="K29" s="167"/>
      <c r="L29" s="168"/>
      <c r="M29" s="59"/>
      <c r="O29" s="21"/>
      <c r="P29" s="21"/>
      <c r="Q29" s="21"/>
      <c r="R29" s="21"/>
    </row>
    <row r="30" spans="1:18" s="93" customFormat="1" ht="15" customHeight="1" x14ac:dyDescent="0.2">
      <c r="A30" s="277" t="s">
        <v>85</v>
      </c>
      <c r="B30" s="278"/>
      <c r="C30" s="278"/>
      <c r="D30" s="278"/>
      <c r="E30" s="278"/>
      <c r="F30" s="278"/>
      <c r="G30" s="278"/>
      <c r="H30" s="278"/>
      <c r="I30" s="279"/>
      <c r="J30" s="72">
        <f>B28</f>
        <v>238.25</v>
      </c>
      <c r="K30" s="73" t="s">
        <v>10</v>
      </c>
      <c r="L30" s="80"/>
      <c r="M30" s="59"/>
      <c r="O30" s="21"/>
      <c r="P30" s="21"/>
      <c r="Q30" s="21"/>
      <c r="R30" s="21"/>
    </row>
    <row r="31" spans="1:18" s="93" customFormat="1" ht="15" customHeight="1" x14ac:dyDescent="0.2">
      <c r="A31" s="165"/>
      <c r="B31" s="165"/>
      <c r="C31" s="165"/>
      <c r="D31" s="165"/>
      <c r="E31" s="165"/>
      <c r="F31" s="165"/>
      <c r="G31" s="165"/>
      <c r="H31" s="165"/>
      <c r="I31" s="165"/>
      <c r="J31" s="166"/>
      <c r="K31" s="167"/>
      <c r="L31" s="168"/>
      <c r="M31" s="59"/>
      <c r="O31" s="21"/>
      <c r="P31" s="21"/>
      <c r="Q31" s="21"/>
      <c r="R31" s="21"/>
    </row>
    <row r="32" spans="1:18" s="93" customFormat="1" ht="15" customHeight="1" x14ac:dyDescent="0.2">
      <c r="A32" s="268" t="s">
        <v>86</v>
      </c>
      <c r="B32" s="269"/>
      <c r="C32" s="269"/>
      <c r="D32" s="269"/>
      <c r="E32" s="269"/>
      <c r="F32" s="269"/>
      <c r="G32" s="269"/>
      <c r="H32" s="269"/>
      <c r="I32" s="270"/>
      <c r="J32" s="78">
        <v>0</v>
      </c>
      <c r="K32" s="84" t="s">
        <v>10</v>
      </c>
      <c r="L32" s="168"/>
      <c r="M32" s="59"/>
      <c r="O32" s="21"/>
      <c r="P32" s="21"/>
      <c r="Q32" s="21"/>
      <c r="R32" s="21"/>
    </row>
    <row r="33" spans="1:18" s="93" customFormat="1" ht="15" customHeight="1" x14ac:dyDescent="0.2">
      <c r="A33" s="271" t="s">
        <v>87</v>
      </c>
      <c r="B33" s="272"/>
      <c r="C33" s="272"/>
      <c r="D33" s="272"/>
      <c r="E33" s="272"/>
      <c r="F33" s="272"/>
      <c r="G33" s="272"/>
      <c r="H33" s="272"/>
      <c r="I33" s="273"/>
      <c r="J33" s="83">
        <f>J30</f>
        <v>238.25</v>
      </c>
      <c r="K33" s="73" t="s">
        <v>10</v>
      </c>
      <c r="L33" s="168"/>
      <c r="M33" s="59"/>
      <c r="O33" s="21"/>
      <c r="P33" s="21"/>
      <c r="Q33" s="21"/>
      <c r="R33" s="21"/>
    </row>
    <row r="34" spans="1:18" s="93" customFormat="1" ht="15" customHeight="1" x14ac:dyDescent="0.2">
      <c r="A34" s="274" t="s">
        <v>88</v>
      </c>
      <c r="B34" s="275"/>
      <c r="C34" s="275"/>
      <c r="D34" s="275"/>
      <c r="E34" s="275"/>
      <c r="F34" s="275"/>
      <c r="G34" s="275"/>
      <c r="H34" s="275"/>
      <c r="I34" s="276"/>
      <c r="J34" s="74">
        <f>J32+J33</f>
        <v>238.25</v>
      </c>
      <c r="K34" s="84" t="s">
        <v>10</v>
      </c>
      <c r="L34" s="168"/>
      <c r="M34" s="59"/>
      <c r="O34" s="21"/>
      <c r="P34" s="21"/>
      <c r="Q34" s="21"/>
      <c r="R34" s="21"/>
    </row>
    <row r="35" spans="1:18" s="93" customFormat="1" ht="15" customHeight="1" x14ac:dyDescent="0.2">
      <c r="A35" s="165"/>
      <c r="B35" s="165"/>
      <c r="C35" s="165"/>
      <c r="D35" s="165"/>
      <c r="E35" s="165"/>
      <c r="F35" s="165"/>
      <c r="G35" s="165"/>
      <c r="H35" s="165"/>
      <c r="I35" s="165"/>
      <c r="J35" s="166"/>
      <c r="K35" s="167"/>
      <c r="L35" s="168"/>
      <c r="M35" s="59"/>
      <c r="O35" s="21"/>
      <c r="P35" s="21"/>
      <c r="Q35" s="21"/>
      <c r="R35" s="21"/>
    </row>
    <row r="36" spans="1:18" s="93" customFormat="1" ht="15" customHeight="1" x14ac:dyDescent="0.25">
      <c r="A36" s="309" t="s">
        <v>267</v>
      </c>
      <c r="B36" s="310"/>
      <c r="C36" s="310"/>
      <c r="D36" s="310"/>
      <c r="E36" s="310"/>
      <c r="F36" s="310"/>
      <c r="G36" s="310"/>
      <c r="H36" s="310"/>
      <c r="I36" s="310"/>
      <c r="J36" s="310"/>
      <c r="K36" s="310"/>
      <c r="L36" s="310"/>
      <c r="M36" s="311"/>
      <c r="O36" s="21"/>
      <c r="P36" s="21"/>
      <c r="Q36" s="21"/>
      <c r="R36" s="21"/>
    </row>
    <row r="37" spans="1:18" s="93" customFormat="1" ht="15" customHeight="1" x14ac:dyDescent="0.2">
      <c r="A37" s="165"/>
      <c r="B37" s="165"/>
      <c r="C37" s="165"/>
      <c r="D37" s="165"/>
      <c r="E37" s="165"/>
      <c r="F37" s="165"/>
      <c r="G37" s="165"/>
      <c r="H37" s="165"/>
      <c r="I37" s="165"/>
      <c r="J37" s="166"/>
      <c r="K37" s="167"/>
      <c r="L37" s="168"/>
      <c r="M37" s="59"/>
      <c r="O37" s="21"/>
      <c r="P37" s="21"/>
      <c r="Q37" s="21"/>
      <c r="R37" s="21"/>
    </row>
    <row r="38" spans="1:18" s="93" customFormat="1" ht="15" customHeight="1" x14ac:dyDescent="0.2">
      <c r="A38" s="154"/>
      <c r="B38" s="307" t="s">
        <v>93</v>
      </c>
      <c r="C38" s="308"/>
      <c r="D38" s="165"/>
      <c r="E38" s="165"/>
      <c r="F38" s="165"/>
      <c r="G38" s="165"/>
      <c r="H38" s="165"/>
      <c r="I38" s="165"/>
      <c r="J38" s="166"/>
      <c r="K38" s="167"/>
      <c r="L38" s="168"/>
      <c r="M38" s="59"/>
      <c r="O38" s="21"/>
      <c r="P38" s="21"/>
      <c r="Q38" s="21"/>
      <c r="R38" s="21"/>
    </row>
    <row r="39" spans="1:18" s="93" customFormat="1" ht="15" customHeight="1" x14ac:dyDescent="0.2">
      <c r="A39" s="176" t="s">
        <v>234</v>
      </c>
      <c r="B39" s="199">
        <v>12.27</v>
      </c>
      <c r="C39" s="177" t="s">
        <v>7</v>
      </c>
      <c r="D39" s="171"/>
      <c r="E39" s="165"/>
      <c r="F39" s="165"/>
      <c r="G39" s="165"/>
      <c r="H39" s="165"/>
      <c r="I39" s="165"/>
      <c r="J39" s="166"/>
      <c r="K39" s="167"/>
      <c r="L39" s="168"/>
      <c r="M39" s="59"/>
      <c r="O39" s="21"/>
      <c r="P39" s="21"/>
      <c r="Q39" s="21"/>
      <c r="R39" s="21"/>
    </row>
    <row r="40" spans="1:18" s="93" customFormat="1" ht="15" customHeight="1" x14ac:dyDescent="0.2">
      <c r="A40" s="153" t="s">
        <v>235</v>
      </c>
      <c r="B40" s="150">
        <v>10.3</v>
      </c>
      <c r="C40" s="151" t="s">
        <v>7</v>
      </c>
      <c r="D40" s="165"/>
      <c r="E40" s="165"/>
      <c r="F40" s="165"/>
      <c r="G40" s="165"/>
      <c r="H40" s="165"/>
      <c r="I40" s="165"/>
      <c r="J40" s="166"/>
      <c r="K40" s="167"/>
      <c r="L40" s="168"/>
      <c r="M40" s="59"/>
      <c r="O40" s="21"/>
      <c r="P40" s="21"/>
      <c r="Q40" s="21"/>
      <c r="R40" s="21"/>
    </row>
    <row r="41" spans="1:18" s="93" customFormat="1" ht="15" customHeight="1" x14ac:dyDescent="0.2">
      <c r="A41" s="153" t="s">
        <v>236</v>
      </c>
      <c r="B41" s="200">
        <v>23.95</v>
      </c>
      <c r="C41" s="151" t="s">
        <v>7</v>
      </c>
      <c r="D41" s="165"/>
      <c r="E41" s="165"/>
      <c r="F41" s="165"/>
      <c r="G41" s="165"/>
      <c r="H41" s="165"/>
      <c r="I41" s="165"/>
      <c r="J41" s="166"/>
      <c r="K41" s="167"/>
      <c r="L41" s="168"/>
      <c r="M41" s="59"/>
      <c r="O41" s="21"/>
      <c r="P41" s="21"/>
      <c r="Q41" s="21"/>
      <c r="R41" s="21"/>
    </row>
    <row r="42" spans="1:18" s="93" customFormat="1" ht="15" customHeight="1" x14ac:dyDescent="0.2">
      <c r="A42" s="153" t="s">
        <v>237</v>
      </c>
      <c r="B42" s="150">
        <v>10.75</v>
      </c>
      <c r="C42" s="151" t="s">
        <v>7</v>
      </c>
      <c r="D42" s="165"/>
      <c r="E42" s="165"/>
      <c r="F42" s="165"/>
      <c r="G42" s="165"/>
      <c r="H42" s="165"/>
      <c r="I42" s="165"/>
      <c r="J42" s="166"/>
      <c r="K42" s="167"/>
      <c r="L42" s="168"/>
      <c r="M42" s="59"/>
      <c r="O42" s="21"/>
      <c r="P42" s="21"/>
      <c r="Q42" s="21"/>
      <c r="R42" s="21"/>
    </row>
    <row r="43" spans="1:18" s="93" customFormat="1" ht="15" customHeight="1" x14ac:dyDescent="0.2">
      <c r="A43" s="153" t="s">
        <v>238</v>
      </c>
      <c r="B43" s="150">
        <v>15.1</v>
      </c>
      <c r="C43" s="151" t="s">
        <v>7</v>
      </c>
      <c r="D43" s="165"/>
      <c r="E43" s="165"/>
      <c r="F43" s="165"/>
      <c r="G43" s="165"/>
      <c r="H43" s="165"/>
      <c r="I43" s="165"/>
      <c r="J43" s="166"/>
      <c r="K43" s="167"/>
      <c r="L43" s="168"/>
      <c r="M43" s="59"/>
      <c r="O43" s="21"/>
      <c r="P43" s="21"/>
      <c r="Q43" s="21"/>
      <c r="R43" s="21"/>
    </row>
    <row r="44" spans="1:18" s="93" customFormat="1" ht="15" customHeight="1" x14ac:dyDescent="0.2">
      <c r="A44" s="153" t="s">
        <v>239</v>
      </c>
      <c r="B44" s="150">
        <v>15.85</v>
      </c>
      <c r="C44" s="151" t="s">
        <v>7</v>
      </c>
      <c r="D44" s="165"/>
      <c r="E44" s="165"/>
      <c r="F44" s="165"/>
      <c r="G44" s="165"/>
      <c r="H44" s="165"/>
      <c r="I44" s="165"/>
      <c r="J44" s="166"/>
      <c r="K44" s="167"/>
      <c r="L44" s="168"/>
      <c r="M44" s="59"/>
      <c r="O44" s="21"/>
      <c r="P44" s="21"/>
      <c r="Q44" s="21"/>
      <c r="R44" s="21"/>
    </row>
    <row r="45" spans="1:18" s="93" customFormat="1" ht="15" customHeight="1" x14ac:dyDescent="0.2">
      <c r="A45" s="153" t="s">
        <v>240</v>
      </c>
      <c r="B45" s="200">
        <v>0</v>
      </c>
      <c r="C45" s="151" t="s">
        <v>7</v>
      </c>
      <c r="D45" s="165"/>
      <c r="E45" s="165"/>
      <c r="F45" s="165"/>
      <c r="G45" s="165"/>
      <c r="H45" s="165"/>
      <c r="I45" s="165"/>
      <c r="J45" s="166"/>
      <c r="K45" s="167"/>
      <c r="L45" s="168"/>
      <c r="M45" s="59"/>
      <c r="O45" s="21"/>
      <c r="P45" s="21"/>
      <c r="Q45" s="21"/>
      <c r="R45" s="21"/>
    </row>
    <row r="46" spans="1:18" s="93" customFormat="1" ht="15" customHeight="1" x14ac:dyDescent="0.2">
      <c r="A46" s="153" t="s">
        <v>241</v>
      </c>
      <c r="B46" s="200">
        <v>0</v>
      </c>
      <c r="C46" s="151" t="s">
        <v>7</v>
      </c>
      <c r="D46" s="165"/>
      <c r="E46" s="165"/>
      <c r="F46" s="165"/>
      <c r="G46" s="165"/>
      <c r="H46" s="165"/>
      <c r="I46" s="165"/>
      <c r="J46" s="166"/>
      <c r="K46" s="167"/>
      <c r="L46" s="168"/>
      <c r="M46" s="59"/>
      <c r="O46" s="21"/>
      <c r="P46" s="21"/>
      <c r="Q46" s="21"/>
      <c r="R46" s="21"/>
    </row>
    <row r="47" spans="1:18" s="93" customFormat="1" ht="15" customHeight="1" x14ac:dyDescent="0.2">
      <c r="A47" s="153" t="s">
        <v>242</v>
      </c>
      <c r="B47" s="200">
        <v>23.92</v>
      </c>
      <c r="C47" s="151" t="s">
        <v>7</v>
      </c>
      <c r="D47" s="165"/>
      <c r="E47" s="165"/>
      <c r="F47" s="165"/>
      <c r="G47" s="165"/>
      <c r="H47" s="165"/>
      <c r="I47" s="165"/>
      <c r="J47" s="166"/>
      <c r="K47" s="167"/>
      <c r="L47" s="168"/>
      <c r="M47" s="59"/>
      <c r="O47" s="21"/>
      <c r="P47" s="21"/>
      <c r="Q47" s="21"/>
      <c r="R47" s="21"/>
    </row>
    <row r="48" spans="1:18" s="93" customFormat="1" ht="15" customHeight="1" x14ac:dyDescent="0.2">
      <c r="A48" s="153" t="s">
        <v>243</v>
      </c>
      <c r="B48" s="200">
        <v>5.04</v>
      </c>
      <c r="C48" s="151" t="s">
        <v>7</v>
      </c>
      <c r="D48" s="165"/>
      <c r="E48" s="165"/>
      <c r="F48" s="165"/>
      <c r="G48" s="165"/>
      <c r="H48" s="165"/>
      <c r="I48" s="165"/>
      <c r="J48" s="166"/>
      <c r="K48" s="167"/>
      <c r="L48" s="168"/>
      <c r="M48" s="59"/>
      <c r="O48" s="21"/>
      <c r="P48" s="21"/>
      <c r="Q48" s="21"/>
      <c r="R48" s="21"/>
    </row>
    <row r="49" spans="1:18" s="93" customFormat="1" ht="15" customHeight="1" x14ac:dyDescent="0.2">
      <c r="A49" s="153" t="s">
        <v>274</v>
      </c>
      <c r="B49" s="200">
        <v>10.050000000000001</v>
      </c>
      <c r="C49" s="151" t="s">
        <v>7</v>
      </c>
      <c r="D49" s="165"/>
      <c r="E49" s="165"/>
      <c r="F49" s="165"/>
      <c r="G49" s="165"/>
      <c r="H49" s="165"/>
      <c r="I49" s="165"/>
      <c r="J49" s="166"/>
      <c r="K49" s="167"/>
      <c r="L49" s="168"/>
      <c r="M49" s="59"/>
      <c r="O49" s="21"/>
      <c r="P49" s="21"/>
      <c r="Q49" s="21"/>
      <c r="R49" s="21"/>
    </row>
    <row r="50" spans="1:18" s="93" customFormat="1" ht="15" customHeight="1" x14ac:dyDescent="0.2">
      <c r="A50" s="153" t="s">
        <v>244</v>
      </c>
      <c r="B50" s="150">
        <v>19.27</v>
      </c>
      <c r="C50" s="151" t="s">
        <v>7</v>
      </c>
      <c r="D50" s="165"/>
      <c r="E50" s="165"/>
      <c r="F50" s="165"/>
      <c r="G50" s="165"/>
      <c r="H50" s="165"/>
      <c r="I50" s="165"/>
      <c r="J50" s="166"/>
      <c r="K50" s="167"/>
      <c r="L50" s="168"/>
      <c r="M50" s="59"/>
      <c r="O50" s="21"/>
      <c r="P50" s="21"/>
      <c r="Q50" s="21"/>
      <c r="R50" s="21"/>
    </row>
    <row r="51" spans="1:18" s="93" customFormat="1" ht="15" customHeight="1" x14ac:dyDescent="0.2">
      <c r="A51" s="153" t="s">
        <v>245</v>
      </c>
      <c r="B51" s="150">
        <v>21.61</v>
      </c>
      <c r="C51" s="151" t="s">
        <v>7</v>
      </c>
      <c r="D51" s="165"/>
      <c r="E51" s="165"/>
      <c r="F51" s="165"/>
      <c r="G51" s="165"/>
      <c r="H51" s="165"/>
      <c r="I51" s="165"/>
      <c r="J51" s="166"/>
      <c r="K51" s="167"/>
      <c r="L51" s="168"/>
      <c r="M51" s="59"/>
      <c r="O51" s="21"/>
      <c r="P51" s="21"/>
      <c r="Q51" s="21"/>
      <c r="R51" s="21"/>
    </row>
    <row r="52" spans="1:18" s="93" customFormat="1" ht="15" customHeight="1" x14ac:dyDescent="0.2">
      <c r="A52" s="153" t="s">
        <v>275</v>
      </c>
      <c r="B52" s="150">
        <v>0</v>
      </c>
      <c r="C52" s="151" t="s">
        <v>7</v>
      </c>
      <c r="D52" s="165"/>
      <c r="E52" s="165"/>
      <c r="F52" s="165"/>
      <c r="G52" s="165"/>
      <c r="H52" s="165"/>
      <c r="I52" s="165"/>
      <c r="J52" s="166"/>
      <c r="K52" s="167"/>
      <c r="L52" s="168"/>
      <c r="M52" s="59"/>
      <c r="O52" s="21"/>
      <c r="P52" s="21"/>
      <c r="Q52" s="21"/>
      <c r="R52" s="21"/>
    </row>
    <row r="53" spans="1:18" s="93" customFormat="1" ht="15" customHeight="1" x14ac:dyDescent="0.2">
      <c r="A53" s="153" t="s">
        <v>246</v>
      </c>
      <c r="B53" s="150">
        <v>12.49</v>
      </c>
      <c r="C53" s="151" t="s">
        <v>7</v>
      </c>
      <c r="D53" s="165"/>
      <c r="E53" s="165"/>
      <c r="F53" s="165"/>
      <c r="G53" s="165"/>
      <c r="H53" s="165"/>
      <c r="I53" s="165"/>
      <c r="J53" s="166"/>
      <c r="K53" s="167"/>
      <c r="L53" s="168"/>
      <c r="M53" s="59"/>
      <c r="O53" s="21"/>
      <c r="P53" s="21"/>
      <c r="Q53" s="21"/>
      <c r="R53" s="21"/>
    </row>
    <row r="54" spans="1:18" s="93" customFormat="1" ht="15" customHeight="1" x14ac:dyDescent="0.2">
      <c r="A54" s="153" t="s">
        <v>247</v>
      </c>
      <c r="B54" s="200">
        <v>11.88</v>
      </c>
      <c r="C54" s="151" t="s">
        <v>7</v>
      </c>
      <c r="D54" s="165"/>
      <c r="E54" s="165"/>
      <c r="F54" s="165"/>
      <c r="G54" s="165"/>
      <c r="H54" s="165"/>
      <c r="I54" s="165"/>
      <c r="J54" s="166"/>
      <c r="K54" s="167"/>
      <c r="L54" s="168"/>
      <c r="M54" s="59"/>
      <c r="O54" s="21"/>
      <c r="P54" s="21"/>
      <c r="Q54" s="21"/>
      <c r="R54" s="21"/>
    </row>
    <row r="55" spans="1:18" s="93" customFormat="1" ht="15" customHeight="1" x14ac:dyDescent="0.2">
      <c r="A55" s="153" t="s">
        <v>276</v>
      </c>
      <c r="B55" s="150">
        <v>0</v>
      </c>
      <c r="C55" s="151" t="s">
        <v>7</v>
      </c>
      <c r="D55" s="165"/>
      <c r="E55" s="165"/>
      <c r="F55" s="165"/>
      <c r="G55" s="165"/>
      <c r="H55" s="165"/>
      <c r="I55" s="165"/>
      <c r="J55" s="166"/>
      <c r="K55" s="167"/>
      <c r="L55" s="168"/>
      <c r="M55" s="59"/>
      <c r="O55" s="21"/>
      <c r="P55" s="21"/>
      <c r="Q55" s="21"/>
      <c r="R55" s="21"/>
    </row>
    <row r="56" spans="1:18" s="93" customFormat="1" ht="15" customHeight="1" x14ac:dyDescent="0.2">
      <c r="A56" s="153" t="s">
        <v>248</v>
      </c>
      <c r="B56" s="150">
        <v>11.95</v>
      </c>
      <c r="C56" s="151" t="s">
        <v>7</v>
      </c>
      <c r="D56" s="165"/>
      <c r="E56" s="165"/>
      <c r="F56" s="165"/>
      <c r="G56" s="165"/>
      <c r="H56" s="165"/>
      <c r="I56" s="165"/>
      <c r="J56" s="166"/>
      <c r="K56" s="167"/>
      <c r="L56" s="168"/>
      <c r="M56" s="59"/>
      <c r="O56" s="21"/>
      <c r="P56" s="21"/>
      <c r="Q56" s="21"/>
      <c r="R56" s="21"/>
    </row>
    <row r="57" spans="1:18" s="93" customFormat="1" ht="15" customHeight="1" x14ac:dyDescent="0.2">
      <c r="A57" s="165"/>
      <c r="B57" s="165"/>
      <c r="C57" s="165"/>
      <c r="D57" s="165"/>
      <c r="E57" s="165"/>
      <c r="F57" s="165"/>
      <c r="G57" s="165"/>
      <c r="H57" s="165"/>
      <c r="I57" s="165"/>
      <c r="J57" s="166"/>
      <c r="K57" s="167"/>
      <c r="L57" s="168"/>
      <c r="M57" s="59"/>
      <c r="O57" s="21"/>
      <c r="P57" s="21"/>
      <c r="Q57" s="21"/>
      <c r="R57" s="21"/>
    </row>
    <row r="58" spans="1:18" s="93" customFormat="1" ht="15" customHeight="1" x14ac:dyDescent="0.2">
      <c r="A58" s="277" t="s">
        <v>85</v>
      </c>
      <c r="B58" s="278"/>
      <c r="C58" s="278"/>
      <c r="D58" s="278"/>
      <c r="E58" s="278"/>
      <c r="F58" s="278"/>
      <c r="G58" s="278"/>
      <c r="H58" s="278"/>
      <c r="I58" s="279"/>
      <c r="J58" s="72">
        <v>204.43</v>
      </c>
      <c r="K58" s="73" t="s">
        <v>7</v>
      </c>
      <c r="L58" s="168"/>
      <c r="M58" s="59"/>
      <c r="O58" s="21"/>
      <c r="P58" s="21"/>
      <c r="Q58" s="21"/>
      <c r="R58" s="21"/>
    </row>
    <row r="59" spans="1:18" s="93" customFormat="1" ht="15" customHeight="1" x14ac:dyDescent="0.2">
      <c r="A59" s="165"/>
      <c r="B59" s="165"/>
      <c r="C59" s="165"/>
      <c r="D59" s="165"/>
      <c r="E59" s="165"/>
      <c r="F59" s="165"/>
      <c r="G59" s="165"/>
      <c r="H59" s="165"/>
      <c r="I59" s="165"/>
      <c r="J59" s="166"/>
      <c r="K59" s="167"/>
      <c r="L59" s="168"/>
      <c r="M59" s="59"/>
      <c r="O59" s="21"/>
      <c r="P59" s="21"/>
      <c r="Q59" s="21"/>
      <c r="R59" s="21"/>
    </row>
    <row r="60" spans="1:18" s="93" customFormat="1" ht="15" customHeight="1" x14ac:dyDescent="0.2">
      <c r="A60" s="268" t="s">
        <v>86</v>
      </c>
      <c r="B60" s="269"/>
      <c r="C60" s="269"/>
      <c r="D60" s="269"/>
      <c r="E60" s="269"/>
      <c r="F60" s="269"/>
      <c r="G60" s="269"/>
      <c r="H60" s="269"/>
      <c r="I60" s="270"/>
      <c r="J60" s="78">
        <v>0</v>
      </c>
      <c r="K60" s="84" t="s">
        <v>7</v>
      </c>
      <c r="L60" s="168"/>
      <c r="M60" s="59"/>
      <c r="O60" s="21"/>
      <c r="P60" s="21"/>
      <c r="Q60" s="21"/>
      <c r="R60" s="21"/>
    </row>
    <row r="61" spans="1:18" s="93" customFormat="1" ht="15" customHeight="1" x14ac:dyDescent="0.2">
      <c r="A61" s="271" t="s">
        <v>87</v>
      </c>
      <c r="B61" s="272"/>
      <c r="C61" s="272"/>
      <c r="D61" s="272"/>
      <c r="E61" s="272"/>
      <c r="F61" s="272"/>
      <c r="G61" s="272"/>
      <c r="H61" s="272"/>
      <c r="I61" s="273"/>
      <c r="J61" s="83">
        <f>J58</f>
        <v>204.43</v>
      </c>
      <c r="K61" s="85" t="s">
        <v>7</v>
      </c>
      <c r="L61" s="168"/>
      <c r="M61" s="59"/>
      <c r="O61" s="21"/>
      <c r="P61" s="21"/>
      <c r="Q61" s="21"/>
      <c r="R61" s="21"/>
    </row>
    <row r="62" spans="1:18" s="93" customFormat="1" ht="15" customHeight="1" x14ac:dyDescent="0.2">
      <c r="A62" s="274" t="s">
        <v>88</v>
      </c>
      <c r="B62" s="275"/>
      <c r="C62" s="275"/>
      <c r="D62" s="275"/>
      <c r="E62" s="275"/>
      <c r="F62" s="275"/>
      <c r="G62" s="275"/>
      <c r="H62" s="275"/>
      <c r="I62" s="276"/>
      <c r="J62" s="74">
        <f>J60+J61</f>
        <v>204.43</v>
      </c>
      <c r="K62" s="84" t="s">
        <v>7</v>
      </c>
      <c r="L62" s="168"/>
      <c r="M62" s="59"/>
      <c r="O62" s="21"/>
      <c r="P62" s="21"/>
      <c r="Q62" s="21"/>
      <c r="R62" s="21"/>
    </row>
    <row r="63" spans="1:18" s="93" customFormat="1" ht="15" customHeight="1" x14ac:dyDescent="0.2">
      <c r="A63" s="165"/>
      <c r="B63" s="165"/>
      <c r="C63" s="165"/>
      <c r="D63" s="165"/>
      <c r="E63" s="165"/>
      <c r="F63" s="165"/>
      <c r="G63" s="165"/>
      <c r="H63" s="165"/>
      <c r="I63" s="165"/>
      <c r="J63" s="166"/>
      <c r="K63" s="167"/>
      <c r="L63" s="168"/>
      <c r="M63" s="59"/>
      <c r="O63" s="21"/>
      <c r="P63" s="21"/>
      <c r="Q63" s="21"/>
      <c r="R63" s="21"/>
    </row>
    <row r="64" spans="1:18" s="93" customFormat="1" ht="15" customHeight="1" x14ac:dyDescent="0.25">
      <c r="A64" s="306" t="s">
        <v>281</v>
      </c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O64" s="21"/>
      <c r="P64" s="21"/>
      <c r="Q64" s="21"/>
      <c r="R64" s="21"/>
    </row>
    <row r="65" spans="1:18" s="93" customFormat="1" ht="15" customHeight="1" x14ac:dyDescent="0.2">
      <c r="E65" s="165"/>
      <c r="F65" s="165"/>
      <c r="G65" s="165"/>
      <c r="H65" s="165"/>
      <c r="I65" s="165"/>
      <c r="J65" s="166"/>
      <c r="K65" s="167"/>
      <c r="L65" s="168"/>
      <c r="M65" s="59"/>
      <c r="O65" s="21"/>
      <c r="P65" s="21"/>
      <c r="Q65" s="21"/>
      <c r="R65" s="21"/>
    </row>
    <row r="66" spans="1:18" s="93" customFormat="1" ht="15" customHeight="1" x14ac:dyDescent="0.2">
      <c r="A66" s="154"/>
      <c r="B66" s="307" t="s">
        <v>93</v>
      </c>
      <c r="C66" s="308"/>
      <c r="D66" s="165"/>
      <c r="E66" s="165"/>
      <c r="F66" s="165"/>
      <c r="G66" s="165"/>
      <c r="H66" s="165"/>
      <c r="I66" s="165"/>
      <c r="J66" s="166"/>
      <c r="K66" s="167"/>
      <c r="L66" s="168"/>
      <c r="M66" s="59"/>
      <c r="O66" s="21"/>
      <c r="P66" s="21"/>
      <c r="Q66" s="21"/>
      <c r="R66" s="21"/>
    </row>
    <row r="67" spans="1:18" s="93" customFormat="1" ht="15" customHeight="1" x14ac:dyDescent="0.2">
      <c r="A67" s="153" t="s">
        <v>283</v>
      </c>
      <c r="B67" s="150">
        <v>139.34</v>
      </c>
      <c r="C67" s="109" t="s">
        <v>282</v>
      </c>
      <c r="D67" s="165"/>
      <c r="E67" s="165"/>
      <c r="F67" s="165"/>
      <c r="G67" s="165"/>
      <c r="H67" s="165"/>
      <c r="I67" s="165"/>
      <c r="J67" s="166"/>
      <c r="K67" s="167"/>
      <c r="L67" s="168"/>
      <c r="M67" s="59"/>
      <c r="O67" s="21"/>
      <c r="P67" s="21"/>
      <c r="Q67" s="21"/>
      <c r="R67" s="21"/>
    </row>
    <row r="68" spans="1:18" s="93" customFormat="1" ht="15" customHeight="1" x14ac:dyDescent="0.2">
      <c r="A68" s="165"/>
      <c r="B68" s="165"/>
      <c r="C68" s="165"/>
      <c r="D68" s="165"/>
      <c r="E68" s="165"/>
      <c r="F68" s="165"/>
      <c r="G68" s="165"/>
      <c r="H68" s="165"/>
      <c r="I68" s="165"/>
      <c r="J68" s="166"/>
      <c r="K68" s="167"/>
      <c r="L68" s="168"/>
      <c r="M68" s="59"/>
      <c r="O68" s="21"/>
      <c r="P68" s="21"/>
      <c r="Q68" s="21"/>
      <c r="R68" s="21"/>
    </row>
    <row r="69" spans="1:18" s="93" customFormat="1" ht="15" customHeight="1" x14ac:dyDescent="0.2">
      <c r="A69" s="277" t="s">
        <v>85</v>
      </c>
      <c r="B69" s="278"/>
      <c r="C69" s="278"/>
      <c r="D69" s="278"/>
      <c r="E69" s="278"/>
      <c r="F69" s="278"/>
      <c r="G69" s="278"/>
      <c r="H69" s="278"/>
      <c r="I69" s="279"/>
      <c r="J69" s="72">
        <f>B67</f>
        <v>139.34</v>
      </c>
      <c r="K69" s="73" t="s">
        <v>282</v>
      </c>
      <c r="L69" s="80"/>
      <c r="M69" s="59"/>
      <c r="O69" s="21"/>
      <c r="P69" s="21"/>
      <c r="Q69" s="21"/>
      <c r="R69" s="21"/>
    </row>
    <row r="70" spans="1:18" s="93" customFormat="1" ht="15" customHeight="1" x14ac:dyDescent="0.2">
      <c r="A70" s="165"/>
      <c r="B70" s="165"/>
      <c r="C70" s="165"/>
      <c r="D70" s="165"/>
      <c r="E70" s="165"/>
      <c r="F70" s="165"/>
      <c r="G70" s="165"/>
      <c r="H70" s="165"/>
      <c r="I70" s="165"/>
      <c r="J70" s="166"/>
      <c r="K70" s="167"/>
      <c r="L70" s="168"/>
      <c r="M70" s="59"/>
      <c r="O70" s="21"/>
      <c r="P70" s="21"/>
      <c r="Q70" s="21"/>
      <c r="R70" s="21"/>
    </row>
    <row r="71" spans="1:18" s="93" customFormat="1" ht="15" customHeight="1" x14ac:dyDescent="0.2">
      <c r="A71" s="268" t="s">
        <v>86</v>
      </c>
      <c r="B71" s="269"/>
      <c r="C71" s="269"/>
      <c r="D71" s="269"/>
      <c r="E71" s="269"/>
      <c r="F71" s="269"/>
      <c r="G71" s="269"/>
      <c r="H71" s="269"/>
      <c r="I71" s="270"/>
      <c r="J71" s="78">
        <v>0</v>
      </c>
      <c r="K71" s="84" t="s">
        <v>282</v>
      </c>
      <c r="L71" s="168"/>
      <c r="M71" s="59"/>
      <c r="O71" s="21"/>
      <c r="P71" s="21"/>
      <c r="Q71" s="21"/>
      <c r="R71" s="21"/>
    </row>
    <row r="72" spans="1:18" s="93" customFormat="1" ht="15" customHeight="1" x14ac:dyDescent="0.2">
      <c r="A72" s="271" t="s">
        <v>87</v>
      </c>
      <c r="B72" s="272"/>
      <c r="C72" s="272"/>
      <c r="D72" s="272"/>
      <c r="E72" s="272"/>
      <c r="F72" s="272"/>
      <c r="G72" s="272"/>
      <c r="H72" s="272"/>
      <c r="I72" s="273"/>
      <c r="J72" s="83">
        <f>J69</f>
        <v>139.34</v>
      </c>
      <c r="K72" s="73" t="s">
        <v>282</v>
      </c>
      <c r="L72" s="168"/>
      <c r="M72" s="59"/>
      <c r="O72" s="21"/>
      <c r="P72" s="21"/>
      <c r="Q72" s="21"/>
      <c r="R72" s="21"/>
    </row>
    <row r="73" spans="1:18" s="93" customFormat="1" ht="15" customHeight="1" x14ac:dyDescent="0.2">
      <c r="A73" s="274" t="s">
        <v>88</v>
      </c>
      <c r="B73" s="275"/>
      <c r="C73" s="275"/>
      <c r="D73" s="275"/>
      <c r="E73" s="275"/>
      <c r="F73" s="275"/>
      <c r="G73" s="275"/>
      <c r="H73" s="275"/>
      <c r="I73" s="276"/>
      <c r="J73" s="74">
        <f>J71+J72</f>
        <v>139.34</v>
      </c>
      <c r="K73" s="84" t="s">
        <v>282</v>
      </c>
      <c r="L73" s="168"/>
      <c r="M73" s="59"/>
      <c r="O73" s="21"/>
      <c r="P73" s="21"/>
      <c r="Q73" s="21"/>
      <c r="R73" s="21"/>
    </row>
    <row r="74" spans="1:18" s="93" customFormat="1" ht="15" customHeight="1" x14ac:dyDescent="0.2">
      <c r="A74" s="165"/>
      <c r="B74" s="165"/>
      <c r="C74" s="165"/>
      <c r="D74" s="165"/>
      <c r="E74" s="165"/>
      <c r="F74" s="165"/>
      <c r="G74" s="165"/>
      <c r="H74" s="165"/>
      <c r="I74" s="165"/>
      <c r="J74" s="166"/>
      <c r="K74" s="167"/>
      <c r="L74" s="168"/>
      <c r="M74" s="59"/>
      <c r="O74" s="21"/>
      <c r="P74" s="21"/>
      <c r="Q74" s="21"/>
      <c r="R74" s="21"/>
    </row>
    <row r="75" spans="1:18" s="93" customFormat="1" ht="15" customHeight="1" x14ac:dyDescent="0.2">
      <c r="A75" s="165"/>
      <c r="B75" s="165"/>
      <c r="C75" s="165"/>
      <c r="D75" s="165"/>
      <c r="E75" s="165"/>
      <c r="F75" s="165"/>
      <c r="G75" s="165"/>
      <c r="H75" s="165"/>
      <c r="I75" s="165"/>
      <c r="J75" s="166"/>
      <c r="K75" s="167"/>
      <c r="L75" s="168"/>
      <c r="M75" s="59"/>
      <c r="O75" s="21"/>
      <c r="P75" s="21"/>
      <c r="Q75" s="21"/>
      <c r="R75" s="21"/>
    </row>
    <row r="76" spans="1:18" s="93" customFormat="1" ht="15" customHeight="1" x14ac:dyDescent="0.25">
      <c r="A76" s="280" t="s">
        <v>268</v>
      </c>
      <c r="B76" s="281"/>
      <c r="C76" s="281"/>
      <c r="D76" s="281"/>
      <c r="E76" s="281"/>
      <c r="F76" s="281"/>
      <c r="G76" s="281"/>
      <c r="H76" s="281"/>
      <c r="I76" s="281"/>
      <c r="J76" s="281"/>
      <c r="K76" s="281"/>
      <c r="L76" s="281"/>
      <c r="M76" s="282"/>
      <c r="O76" s="21"/>
      <c r="P76" s="21"/>
      <c r="Q76" s="21"/>
      <c r="R76" s="21"/>
    </row>
    <row r="77" spans="1:18" s="93" customFormat="1" ht="15" customHeight="1" x14ac:dyDescent="0.25">
      <c r="A77" s="306" t="s">
        <v>269</v>
      </c>
      <c r="B77" s="306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O77" s="21"/>
      <c r="P77" s="21"/>
      <c r="Q77" s="21"/>
      <c r="R77" s="21"/>
    </row>
    <row r="78" spans="1:18" s="93" customFormat="1" ht="15" customHeight="1" x14ac:dyDescent="0.2">
      <c r="D78" s="165"/>
      <c r="E78" s="165"/>
      <c r="F78" s="165"/>
      <c r="G78" s="165"/>
      <c r="H78" s="165"/>
      <c r="I78" s="165"/>
      <c r="J78" s="194"/>
      <c r="K78" s="194"/>
      <c r="L78" s="194"/>
      <c r="M78" s="59"/>
      <c r="O78" s="21"/>
      <c r="P78" s="21"/>
      <c r="Q78" s="21"/>
      <c r="R78" s="21"/>
    </row>
    <row r="79" spans="1:18" s="93" customFormat="1" ht="15" customHeight="1" x14ac:dyDescent="0.2">
      <c r="A79" s="154"/>
      <c r="B79" s="307" t="s">
        <v>93</v>
      </c>
      <c r="C79" s="308"/>
      <c r="D79" s="165"/>
      <c r="E79" s="165"/>
      <c r="F79" s="165"/>
      <c r="G79" s="165"/>
      <c r="H79" s="165"/>
      <c r="I79" s="165"/>
      <c r="J79" s="194"/>
      <c r="K79" s="194"/>
      <c r="L79" s="194"/>
      <c r="M79" s="59"/>
      <c r="O79" s="21"/>
      <c r="P79" s="21"/>
      <c r="Q79" s="21"/>
      <c r="R79" s="21"/>
    </row>
    <row r="80" spans="1:18" s="93" customFormat="1" ht="15" customHeight="1" x14ac:dyDescent="0.2">
      <c r="A80" s="153" t="s">
        <v>249</v>
      </c>
      <c r="B80" s="150">
        <v>58.77</v>
      </c>
      <c r="C80" s="151" t="s">
        <v>7</v>
      </c>
      <c r="D80" s="165"/>
      <c r="E80" s="165"/>
      <c r="F80" s="165"/>
      <c r="G80" s="165"/>
      <c r="H80" s="165"/>
      <c r="I80" s="165"/>
      <c r="J80" s="194"/>
      <c r="K80" s="194"/>
      <c r="L80" s="194"/>
      <c r="M80" s="59"/>
      <c r="O80" s="21"/>
      <c r="P80" s="21"/>
      <c r="Q80" s="21"/>
      <c r="R80" s="21"/>
    </row>
    <row r="81" spans="1:18" s="93" customFormat="1" ht="15" customHeight="1" x14ac:dyDescent="0.2">
      <c r="A81" s="195"/>
      <c r="B81" s="196"/>
      <c r="C81" s="197"/>
      <c r="D81" s="165"/>
      <c r="E81" s="165"/>
      <c r="F81" s="165"/>
      <c r="G81" s="165"/>
      <c r="H81" s="165"/>
      <c r="I81" s="165"/>
      <c r="J81" s="194"/>
      <c r="K81" s="194"/>
      <c r="L81" s="194"/>
      <c r="M81" s="59"/>
      <c r="O81" s="21"/>
      <c r="P81" s="21"/>
      <c r="Q81" s="21"/>
      <c r="R81" s="21"/>
    </row>
    <row r="82" spans="1:18" s="93" customFormat="1" ht="15" customHeight="1" x14ac:dyDescent="0.2">
      <c r="A82" s="277" t="s">
        <v>85</v>
      </c>
      <c r="B82" s="278"/>
      <c r="C82" s="278"/>
      <c r="D82" s="278"/>
      <c r="E82" s="278"/>
      <c r="F82" s="278"/>
      <c r="G82" s="278"/>
      <c r="H82" s="278"/>
      <c r="I82" s="279"/>
      <c r="J82" s="72">
        <f>B80</f>
        <v>58.77</v>
      </c>
      <c r="K82" s="73" t="s">
        <v>7</v>
      </c>
      <c r="L82" s="194"/>
      <c r="M82" s="59"/>
      <c r="O82" s="21"/>
      <c r="P82" s="21"/>
      <c r="Q82" s="21"/>
      <c r="R82" s="21"/>
    </row>
    <row r="83" spans="1:18" s="93" customFormat="1" ht="15" customHeight="1" x14ac:dyDescent="0.2">
      <c r="A83" s="165"/>
      <c r="B83" s="165"/>
      <c r="C83" s="165"/>
      <c r="D83" s="165"/>
      <c r="E83" s="165"/>
      <c r="F83" s="165"/>
      <c r="G83" s="165"/>
      <c r="H83" s="165"/>
      <c r="I83" s="165"/>
      <c r="J83" s="166"/>
      <c r="K83" s="167"/>
      <c r="L83" s="194"/>
      <c r="M83" s="59"/>
      <c r="O83" s="21"/>
      <c r="P83" s="21"/>
      <c r="Q83" s="21"/>
      <c r="R83" s="21"/>
    </row>
    <row r="84" spans="1:18" s="93" customFormat="1" ht="15" customHeight="1" x14ac:dyDescent="0.2">
      <c r="A84" s="268" t="s">
        <v>86</v>
      </c>
      <c r="B84" s="269"/>
      <c r="C84" s="269"/>
      <c r="D84" s="269"/>
      <c r="E84" s="269"/>
      <c r="F84" s="269"/>
      <c r="G84" s="269"/>
      <c r="H84" s="269"/>
      <c r="I84" s="270"/>
      <c r="J84" s="78">
        <v>0</v>
      </c>
      <c r="K84" s="84" t="s">
        <v>7</v>
      </c>
      <c r="L84" s="168"/>
      <c r="M84" s="59"/>
      <c r="O84" s="21"/>
      <c r="P84" s="21"/>
      <c r="Q84" s="21"/>
      <c r="R84" s="21"/>
    </row>
    <row r="85" spans="1:18" s="93" customFormat="1" ht="15" customHeight="1" x14ac:dyDescent="0.2">
      <c r="A85" s="271" t="s">
        <v>87</v>
      </c>
      <c r="B85" s="272"/>
      <c r="C85" s="272"/>
      <c r="D85" s="272"/>
      <c r="E85" s="272"/>
      <c r="F85" s="272"/>
      <c r="G85" s="272"/>
      <c r="H85" s="272"/>
      <c r="I85" s="273"/>
      <c r="J85" s="83">
        <f>J82</f>
        <v>58.77</v>
      </c>
      <c r="K85" s="85" t="s">
        <v>7</v>
      </c>
      <c r="L85" s="168"/>
      <c r="M85" s="59"/>
      <c r="O85" s="21"/>
      <c r="P85" s="21"/>
      <c r="Q85" s="21"/>
      <c r="R85" s="21"/>
    </row>
    <row r="86" spans="1:18" s="93" customFormat="1" ht="15" customHeight="1" x14ac:dyDescent="0.2">
      <c r="A86" s="274" t="s">
        <v>88</v>
      </c>
      <c r="B86" s="275"/>
      <c r="C86" s="275"/>
      <c r="D86" s="275"/>
      <c r="E86" s="275"/>
      <c r="F86" s="275"/>
      <c r="G86" s="275"/>
      <c r="H86" s="275"/>
      <c r="I86" s="276"/>
      <c r="J86" s="74">
        <f>J84+J85</f>
        <v>58.77</v>
      </c>
      <c r="K86" s="84" t="s">
        <v>7</v>
      </c>
      <c r="L86" s="168"/>
      <c r="M86" s="59"/>
      <c r="O86" s="21"/>
      <c r="P86" s="21"/>
      <c r="Q86" s="21"/>
      <c r="R86" s="21"/>
    </row>
    <row r="87" spans="1:18" s="93" customFormat="1" ht="15" customHeight="1" x14ac:dyDescent="0.2">
      <c r="L87" s="168"/>
      <c r="M87" s="59"/>
      <c r="O87" s="21"/>
      <c r="P87" s="21"/>
      <c r="Q87" s="21"/>
      <c r="R87" s="21"/>
    </row>
    <row r="88" spans="1:18" s="93" customFormat="1" ht="15" customHeight="1" x14ac:dyDescent="0.25">
      <c r="A88" s="309" t="s">
        <v>270</v>
      </c>
      <c r="B88" s="310"/>
      <c r="C88" s="310"/>
      <c r="D88" s="310"/>
      <c r="E88" s="310"/>
      <c r="F88" s="310"/>
      <c r="G88" s="310"/>
      <c r="H88" s="310"/>
      <c r="I88" s="310"/>
      <c r="J88" s="310"/>
      <c r="K88" s="310"/>
      <c r="L88" s="310"/>
      <c r="M88" s="311"/>
      <c r="O88" s="21"/>
      <c r="P88" s="21"/>
      <c r="Q88" s="21"/>
      <c r="R88" s="21"/>
    </row>
    <row r="89" spans="1:18" s="93" customFormat="1" ht="15" customHeight="1" x14ac:dyDescent="0.2">
      <c r="A89" s="165"/>
      <c r="B89" s="165"/>
      <c r="C89" s="165"/>
      <c r="D89" s="165"/>
      <c r="E89" s="165"/>
      <c r="F89" s="165"/>
      <c r="G89" s="165"/>
      <c r="H89" s="165"/>
      <c r="I89" s="165"/>
      <c r="J89" s="166"/>
      <c r="K89" s="167"/>
      <c r="L89" s="168"/>
      <c r="M89" s="59"/>
      <c r="O89" s="21"/>
      <c r="P89" s="21"/>
      <c r="Q89" s="21"/>
      <c r="R89" s="21"/>
    </row>
    <row r="90" spans="1:18" s="93" customFormat="1" ht="15" customHeight="1" x14ac:dyDescent="0.2">
      <c r="A90" s="154"/>
      <c r="B90" s="307" t="s">
        <v>93</v>
      </c>
      <c r="C90" s="308"/>
      <c r="D90" s="165"/>
      <c r="E90" s="165"/>
      <c r="F90" s="165"/>
      <c r="G90" s="165"/>
      <c r="H90" s="165"/>
      <c r="I90" s="165"/>
      <c r="J90" s="166"/>
      <c r="K90" s="167"/>
      <c r="L90" s="168"/>
      <c r="M90" s="59"/>
      <c r="O90" s="21"/>
      <c r="P90" s="21"/>
      <c r="Q90" s="21"/>
      <c r="R90" s="21"/>
    </row>
    <row r="91" spans="1:18" s="93" customFormat="1" ht="15" customHeight="1" x14ac:dyDescent="0.2">
      <c r="A91" s="153" t="s">
        <v>271</v>
      </c>
      <c r="B91" s="150">
        <v>18.899999999999999</v>
      </c>
      <c r="C91" s="151" t="s">
        <v>282</v>
      </c>
      <c r="D91" s="165"/>
      <c r="E91" s="165"/>
      <c r="F91" s="165"/>
      <c r="G91" s="165"/>
      <c r="H91" s="165"/>
      <c r="I91" s="165"/>
      <c r="J91" s="166"/>
      <c r="K91" s="167"/>
      <c r="L91" s="168"/>
      <c r="M91" s="59"/>
      <c r="O91" s="21"/>
      <c r="P91" s="21"/>
      <c r="Q91" s="21"/>
      <c r="R91" s="21"/>
    </row>
    <row r="92" spans="1:18" s="93" customFormat="1" ht="15" customHeight="1" x14ac:dyDescent="0.2">
      <c r="A92" s="165"/>
      <c r="B92" s="165"/>
      <c r="C92" s="165"/>
      <c r="D92" s="165"/>
      <c r="E92" s="165"/>
      <c r="F92" s="165"/>
      <c r="G92" s="165"/>
      <c r="H92" s="165"/>
      <c r="I92" s="165"/>
      <c r="J92" s="166"/>
      <c r="K92" s="167"/>
      <c r="L92" s="168"/>
      <c r="M92" s="59"/>
      <c r="O92" s="21"/>
      <c r="P92" s="21"/>
      <c r="Q92" s="21"/>
      <c r="R92" s="21"/>
    </row>
    <row r="93" spans="1:18" s="93" customFormat="1" ht="15" customHeight="1" x14ac:dyDescent="0.2">
      <c r="A93" s="277" t="s">
        <v>85</v>
      </c>
      <c r="B93" s="278"/>
      <c r="C93" s="278"/>
      <c r="D93" s="278"/>
      <c r="E93" s="278"/>
      <c r="F93" s="278"/>
      <c r="G93" s="278"/>
      <c r="H93" s="278"/>
      <c r="I93" s="279"/>
      <c r="J93" s="72">
        <f>B91</f>
        <v>18.899999999999999</v>
      </c>
      <c r="K93" s="73" t="s">
        <v>282</v>
      </c>
      <c r="L93" s="168"/>
      <c r="M93" s="59"/>
      <c r="O93" s="21"/>
      <c r="P93" s="21"/>
      <c r="Q93" s="21"/>
      <c r="R93" s="21"/>
    </row>
    <row r="94" spans="1:18" s="93" customFormat="1" ht="15" customHeight="1" x14ac:dyDescent="0.2">
      <c r="A94" s="165"/>
      <c r="B94" s="165"/>
      <c r="C94" s="165"/>
      <c r="D94" s="165"/>
      <c r="E94" s="165"/>
      <c r="F94" s="165"/>
      <c r="G94" s="165"/>
      <c r="H94" s="165"/>
      <c r="I94" s="165"/>
      <c r="J94" s="166"/>
      <c r="K94" s="167"/>
      <c r="L94" s="168"/>
      <c r="M94" s="59"/>
      <c r="O94" s="21"/>
      <c r="P94" s="21"/>
      <c r="Q94" s="21"/>
      <c r="R94" s="21"/>
    </row>
    <row r="95" spans="1:18" s="93" customFormat="1" ht="15" customHeight="1" x14ac:dyDescent="0.2">
      <c r="A95" s="268" t="s">
        <v>86</v>
      </c>
      <c r="B95" s="269"/>
      <c r="C95" s="269"/>
      <c r="D95" s="269"/>
      <c r="E95" s="269"/>
      <c r="F95" s="269"/>
      <c r="G95" s="269"/>
      <c r="H95" s="269"/>
      <c r="I95" s="270"/>
      <c r="J95" s="78">
        <v>0</v>
      </c>
      <c r="K95" s="84" t="s">
        <v>282</v>
      </c>
      <c r="L95" s="168"/>
      <c r="M95" s="59"/>
      <c r="O95" s="21"/>
      <c r="P95" s="21"/>
      <c r="Q95" s="21"/>
      <c r="R95" s="21"/>
    </row>
    <row r="96" spans="1:18" s="93" customFormat="1" ht="15" customHeight="1" x14ac:dyDescent="0.2">
      <c r="A96" s="271" t="s">
        <v>87</v>
      </c>
      <c r="B96" s="272"/>
      <c r="C96" s="272"/>
      <c r="D96" s="272"/>
      <c r="E96" s="272"/>
      <c r="F96" s="272"/>
      <c r="G96" s="272"/>
      <c r="H96" s="272"/>
      <c r="I96" s="273"/>
      <c r="J96" s="83">
        <f>J93</f>
        <v>18.899999999999999</v>
      </c>
      <c r="K96" s="85" t="s">
        <v>282</v>
      </c>
      <c r="L96" s="168"/>
      <c r="M96" s="59"/>
      <c r="O96" s="21"/>
      <c r="P96" s="21"/>
      <c r="Q96" s="21"/>
      <c r="R96" s="21"/>
    </row>
    <row r="97" spans="1:18" s="93" customFormat="1" ht="15" customHeight="1" x14ac:dyDescent="0.2">
      <c r="A97" s="274" t="s">
        <v>88</v>
      </c>
      <c r="B97" s="275"/>
      <c r="C97" s="275"/>
      <c r="D97" s="275"/>
      <c r="E97" s="275"/>
      <c r="F97" s="275"/>
      <c r="G97" s="275"/>
      <c r="H97" s="275"/>
      <c r="I97" s="276"/>
      <c r="J97" s="74">
        <f>J95+J96</f>
        <v>18.899999999999999</v>
      </c>
      <c r="K97" s="84" t="s">
        <v>282</v>
      </c>
      <c r="L97" s="168"/>
      <c r="M97" s="59"/>
      <c r="O97" s="21"/>
      <c r="P97" s="21"/>
      <c r="Q97" s="21"/>
      <c r="R97" s="21"/>
    </row>
    <row r="98" spans="1:18" s="93" customFormat="1" ht="15" customHeight="1" x14ac:dyDescent="0.2">
      <c r="A98" s="165"/>
      <c r="B98" s="165"/>
      <c r="C98" s="165"/>
      <c r="D98" s="165"/>
      <c r="E98" s="165"/>
      <c r="F98" s="165"/>
      <c r="G98" s="165"/>
      <c r="H98" s="165"/>
      <c r="I98" s="165"/>
      <c r="J98" s="166"/>
      <c r="K98" s="167"/>
      <c r="L98" s="168"/>
      <c r="M98" s="59"/>
      <c r="O98" s="21"/>
      <c r="P98" s="21"/>
      <c r="Q98" s="21"/>
      <c r="R98" s="21"/>
    </row>
    <row r="99" spans="1:18" s="93" customFormat="1" ht="15" customHeight="1" x14ac:dyDescent="0.25">
      <c r="A99" s="309" t="s">
        <v>272</v>
      </c>
      <c r="B99" s="310"/>
      <c r="C99" s="310"/>
      <c r="D99" s="310"/>
      <c r="E99" s="310"/>
      <c r="F99" s="310"/>
      <c r="G99" s="310"/>
      <c r="H99" s="310"/>
      <c r="I99" s="310"/>
      <c r="J99" s="310"/>
      <c r="K99" s="310"/>
      <c r="L99" s="310"/>
      <c r="M99" s="311"/>
      <c r="O99" s="21"/>
      <c r="P99" s="21"/>
      <c r="Q99" s="21"/>
      <c r="R99" s="21"/>
    </row>
    <row r="100" spans="1:18" s="93" customFormat="1" ht="15" customHeight="1" x14ac:dyDescent="0.2">
      <c r="A100" s="165"/>
      <c r="B100" s="165"/>
      <c r="C100" s="165"/>
      <c r="D100" s="165"/>
      <c r="E100" s="165"/>
      <c r="F100" s="165"/>
      <c r="G100" s="165"/>
      <c r="H100" s="165"/>
      <c r="I100" s="165"/>
      <c r="J100" s="166"/>
      <c r="K100" s="167"/>
      <c r="L100" s="168"/>
      <c r="M100" s="59"/>
      <c r="O100" s="21"/>
      <c r="P100" s="21"/>
      <c r="Q100" s="21"/>
      <c r="R100" s="21"/>
    </row>
    <row r="101" spans="1:18" s="93" customFormat="1" ht="15" customHeight="1" x14ac:dyDescent="0.2">
      <c r="A101" s="154"/>
      <c r="B101" s="307" t="s">
        <v>93</v>
      </c>
      <c r="C101" s="308"/>
      <c r="D101" s="165"/>
      <c r="E101" s="165"/>
      <c r="F101" s="165"/>
      <c r="G101" s="165"/>
      <c r="H101" s="165"/>
      <c r="I101" s="165"/>
      <c r="J101" s="166"/>
      <c r="K101" s="167"/>
      <c r="L101" s="168"/>
      <c r="M101" s="59"/>
      <c r="O101" s="21"/>
      <c r="P101" s="21"/>
      <c r="Q101" s="21"/>
      <c r="R101" s="21"/>
    </row>
    <row r="102" spans="1:18" s="93" customFormat="1" ht="15" customHeight="1" x14ac:dyDescent="0.2">
      <c r="A102" s="153" t="s">
        <v>271</v>
      </c>
      <c r="B102" s="150">
        <v>10.58</v>
      </c>
      <c r="C102" s="151" t="s">
        <v>282</v>
      </c>
      <c r="D102" s="165"/>
      <c r="E102" s="165"/>
      <c r="F102" s="165"/>
      <c r="G102" s="165"/>
      <c r="H102" s="165"/>
      <c r="I102" s="165"/>
      <c r="J102" s="166"/>
      <c r="K102" s="167"/>
      <c r="L102" s="168"/>
      <c r="M102" s="59"/>
      <c r="O102" s="21"/>
      <c r="P102" s="21"/>
      <c r="Q102" s="21"/>
      <c r="R102" s="21"/>
    </row>
    <row r="103" spans="1:18" s="93" customFormat="1" ht="15" customHeight="1" x14ac:dyDescent="0.2">
      <c r="A103" s="165"/>
      <c r="B103" s="165"/>
      <c r="C103" s="165"/>
      <c r="D103" s="165"/>
      <c r="E103" s="165"/>
      <c r="F103" s="165"/>
      <c r="G103" s="165"/>
      <c r="H103" s="165"/>
      <c r="I103" s="165"/>
      <c r="J103" s="166"/>
      <c r="K103" s="167"/>
      <c r="L103" s="168"/>
      <c r="M103" s="59"/>
      <c r="O103" s="21"/>
      <c r="P103" s="21"/>
      <c r="Q103" s="21"/>
      <c r="R103" s="21"/>
    </row>
    <row r="104" spans="1:18" s="93" customFormat="1" ht="15" customHeight="1" x14ac:dyDescent="0.2">
      <c r="A104" s="277" t="s">
        <v>85</v>
      </c>
      <c r="B104" s="278"/>
      <c r="C104" s="278"/>
      <c r="D104" s="278"/>
      <c r="E104" s="278"/>
      <c r="F104" s="278"/>
      <c r="G104" s="278"/>
      <c r="H104" s="278"/>
      <c r="I104" s="279"/>
      <c r="J104" s="72">
        <f>B102</f>
        <v>10.58</v>
      </c>
      <c r="K104" s="73" t="s">
        <v>282</v>
      </c>
      <c r="L104" s="168"/>
      <c r="M104" s="59"/>
      <c r="O104" s="21"/>
      <c r="P104" s="21"/>
      <c r="Q104" s="21"/>
      <c r="R104" s="21"/>
    </row>
    <row r="105" spans="1:18" s="93" customFormat="1" ht="15" customHeight="1" x14ac:dyDescent="0.2">
      <c r="A105" s="165"/>
      <c r="B105" s="165"/>
      <c r="C105" s="165"/>
      <c r="D105" s="165"/>
      <c r="E105" s="165"/>
      <c r="F105" s="165"/>
      <c r="G105" s="165"/>
      <c r="H105" s="165"/>
      <c r="I105" s="165"/>
      <c r="J105" s="166"/>
      <c r="K105" s="167"/>
      <c r="L105" s="168"/>
      <c r="M105" s="59"/>
      <c r="O105" s="21"/>
      <c r="P105" s="21"/>
      <c r="Q105" s="21"/>
      <c r="R105" s="21"/>
    </row>
    <row r="106" spans="1:18" s="93" customFormat="1" ht="15" customHeight="1" x14ac:dyDescent="0.2">
      <c r="A106" s="268" t="s">
        <v>86</v>
      </c>
      <c r="B106" s="269"/>
      <c r="C106" s="269"/>
      <c r="D106" s="269"/>
      <c r="E106" s="269"/>
      <c r="F106" s="269"/>
      <c r="G106" s="269"/>
      <c r="H106" s="269"/>
      <c r="I106" s="270"/>
      <c r="J106" s="78">
        <v>0</v>
      </c>
      <c r="K106" s="84" t="s">
        <v>282</v>
      </c>
      <c r="L106" s="168"/>
      <c r="M106" s="59"/>
      <c r="O106" s="21"/>
      <c r="P106" s="21"/>
      <c r="Q106" s="21"/>
      <c r="R106" s="21"/>
    </row>
    <row r="107" spans="1:18" s="93" customFormat="1" ht="15" customHeight="1" x14ac:dyDescent="0.2">
      <c r="A107" s="271" t="s">
        <v>87</v>
      </c>
      <c r="B107" s="272"/>
      <c r="C107" s="272"/>
      <c r="D107" s="272"/>
      <c r="E107" s="272"/>
      <c r="F107" s="272"/>
      <c r="G107" s="272"/>
      <c r="H107" s="272"/>
      <c r="I107" s="273"/>
      <c r="J107" s="83">
        <f>J104</f>
        <v>10.58</v>
      </c>
      <c r="K107" s="85" t="s">
        <v>282</v>
      </c>
      <c r="L107" s="154"/>
      <c r="M107" s="154"/>
      <c r="O107" s="21"/>
      <c r="P107" s="21"/>
      <c r="Q107" s="21"/>
      <c r="R107" s="21"/>
    </row>
    <row r="108" spans="1:18" s="93" customFormat="1" ht="15" customHeight="1" x14ac:dyDescent="0.2">
      <c r="A108" s="274" t="s">
        <v>88</v>
      </c>
      <c r="B108" s="275"/>
      <c r="C108" s="275"/>
      <c r="D108" s="275"/>
      <c r="E108" s="275"/>
      <c r="F108" s="275"/>
      <c r="G108" s="275"/>
      <c r="H108" s="275"/>
      <c r="I108" s="276"/>
      <c r="J108" s="74">
        <f>J106+J107</f>
        <v>10.58</v>
      </c>
      <c r="K108" s="84" t="s">
        <v>282</v>
      </c>
      <c r="O108" s="21"/>
      <c r="P108" s="21"/>
      <c r="Q108" s="21"/>
      <c r="R108" s="21"/>
    </row>
    <row r="109" spans="1:18" s="93" customFormat="1" ht="15" customHeight="1" x14ac:dyDescent="0.2">
      <c r="O109" s="21"/>
      <c r="P109" s="21"/>
      <c r="Q109" s="21"/>
      <c r="R109" s="21"/>
    </row>
    <row r="110" spans="1:18" s="93" customFormat="1" ht="15" customHeight="1" x14ac:dyDescent="0.25">
      <c r="A110" s="283" t="s">
        <v>273</v>
      </c>
      <c r="B110" s="284"/>
      <c r="C110" s="284"/>
      <c r="D110" s="284"/>
      <c r="E110" s="284"/>
      <c r="F110" s="284"/>
      <c r="G110" s="284"/>
      <c r="H110" s="284"/>
      <c r="I110" s="284"/>
      <c r="J110" s="284"/>
      <c r="K110" s="284"/>
      <c r="L110" s="284"/>
      <c r="M110" s="284"/>
      <c r="O110" s="21"/>
      <c r="P110" s="21"/>
      <c r="Q110" s="21"/>
      <c r="R110" s="21"/>
    </row>
    <row r="111" spans="1:18" s="93" customFormat="1" ht="15" customHeight="1" x14ac:dyDescent="0.25">
      <c r="A111" s="309" t="s">
        <v>290</v>
      </c>
      <c r="B111" s="310"/>
      <c r="C111" s="310"/>
      <c r="D111" s="310"/>
      <c r="E111" s="310"/>
      <c r="F111" s="310"/>
      <c r="G111" s="310"/>
      <c r="H111" s="310"/>
      <c r="I111" s="310"/>
      <c r="J111" s="310"/>
      <c r="K111" s="310"/>
      <c r="L111" s="310"/>
      <c r="M111" s="311"/>
      <c r="O111" s="21"/>
      <c r="P111" s="21"/>
      <c r="Q111" s="21"/>
      <c r="R111" s="21"/>
    </row>
    <row r="112" spans="1:18" s="93" customFormat="1" ht="15" customHeight="1" x14ac:dyDescent="0.2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O112" s="21"/>
      <c r="P112" s="21"/>
      <c r="Q112" s="21"/>
      <c r="R112" s="21"/>
    </row>
    <row r="113" spans="1:18" s="93" customFormat="1" ht="15" customHeight="1" x14ac:dyDescent="0.2">
      <c r="A113" s="154"/>
      <c r="B113" s="312" t="s">
        <v>93</v>
      </c>
      <c r="C113" s="313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O113" s="21"/>
      <c r="P113" s="21"/>
      <c r="Q113" s="21"/>
      <c r="R113" s="21"/>
    </row>
    <row r="114" spans="1:18" s="93" customFormat="1" ht="15" customHeight="1" x14ac:dyDescent="0.2">
      <c r="A114" s="153" t="s">
        <v>291</v>
      </c>
      <c r="B114" s="150">
        <v>0.38</v>
      </c>
      <c r="C114" s="151" t="s">
        <v>10</v>
      </c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O114" s="21"/>
      <c r="P114" s="21"/>
      <c r="Q114" s="21"/>
      <c r="R114" s="21"/>
    </row>
    <row r="115" spans="1:18" s="93" customFormat="1" ht="15" customHeight="1" x14ac:dyDescent="0.2">
      <c r="A115" s="154"/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O115" s="21"/>
      <c r="P115" s="21"/>
      <c r="Q115" s="21"/>
      <c r="R115" s="21"/>
    </row>
    <row r="116" spans="1:18" s="93" customFormat="1" ht="15" customHeight="1" x14ac:dyDescent="0.2">
      <c r="A116" s="277" t="s">
        <v>85</v>
      </c>
      <c r="B116" s="278"/>
      <c r="C116" s="278"/>
      <c r="D116" s="278"/>
      <c r="E116" s="278"/>
      <c r="F116" s="278"/>
      <c r="G116" s="278"/>
      <c r="H116" s="278"/>
      <c r="I116" s="279"/>
      <c r="J116" s="72">
        <v>0.38</v>
      </c>
      <c r="K116" s="73" t="s">
        <v>10</v>
      </c>
      <c r="L116" s="80"/>
      <c r="M116" s="81"/>
      <c r="O116" s="21"/>
      <c r="P116" s="21"/>
      <c r="Q116" s="21"/>
      <c r="R116" s="21"/>
    </row>
    <row r="117" spans="1:18" s="93" customFormat="1" ht="15" customHeight="1" x14ac:dyDescent="0.2">
      <c r="A117" s="59"/>
      <c r="B117" s="29"/>
      <c r="C117" s="30"/>
      <c r="D117" s="26"/>
      <c r="E117" s="26"/>
      <c r="F117" s="21"/>
      <c r="G117" s="26"/>
      <c r="H117" s="28"/>
      <c r="I117" s="28"/>
      <c r="J117" s="27"/>
      <c r="K117" s="28"/>
      <c r="L117" s="21"/>
      <c r="M117" s="21"/>
      <c r="O117" s="21"/>
      <c r="P117" s="21"/>
      <c r="Q117" s="21"/>
      <c r="R117" s="21"/>
    </row>
    <row r="118" spans="1:18" s="93" customFormat="1" ht="15" customHeight="1" x14ac:dyDescent="0.2">
      <c r="A118" s="268" t="s">
        <v>86</v>
      </c>
      <c r="B118" s="269"/>
      <c r="C118" s="269"/>
      <c r="D118" s="269"/>
      <c r="E118" s="269"/>
      <c r="F118" s="269"/>
      <c r="G118" s="269"/>
      <c r="H118" s="269"/>
      <c r="I118" s="270"/>
      <c r="J118" s="78">
        <v>0</v>
      </c>
      <c r="K118" s="84" t="s">
        <v>10</v>
      </c>
      <c r="L118" s="79"/>
      <c r="M118" s="60"/>
      <c r="O118" s="21"/>
      <c r="P118" s="21"/>
      <c r="Q118" s="21"/>
      <c r="R118" s="21"/>
    </row>
    <row r="119" spans="1:18" s="93" customFormat="1" ht="15" customHeight="1" x14ac:dyDescent="0.2">
      <c r="A119" s="271" t="s">
        <v>87</v>
      </c>
      <c r="B119" s="272"/>
      <c r="C119" s="272"/>
      <c r="D119" s="272"/>
      <c r="E119" s="272"/>
      <c r="F119" s="272"/>
      <c r="G119" s="272"/>
      <c r="H119" s="272"/>
      <c r="I119" s="273"/>
      <c r="J119" s="83">
        <f>J116</f>
        <v>0.38</v>
      </c>
      <c r="K119" s="85" t="s">
        <v>10</v>
      </c>
      <c r="L119" s="76"/>
      <c r="M119" s="77"/>
      <c r="O119" s="21"/>
      <c r="P119" s="21"/>
      <c r="Q119" s="21"/>
      <c r="R119" s="21"/>
    </row>
    <row r="120" spans="1:18" s="93" customFormat="1" ht="15" customHeight="1" x14ac:dyDescent="0.2">
      <c r="A120" s="274" t="s">
        <v>88</v>
      </c>
      <c r="B120" s="275"/>
      <c r="C120" s="275"/>
      <c r="D120" s="275"/>
      <c r="E120" s="275"/>
      <c r="F120" s="275"/>
      <c r="G120" s="275"/>
      <c r="H120" s="275"/>
      <c r="I120" s="276"/>
      <c r="J120" s="74">
        <f>J118+J119</f>
        <v>0.38</v>
      </c>
      <c r="K120" s="84" t="s">
        <v>10</v>
      </c>
      <c r="L120" s="82"/>
      <c r="M120" s="75"/>
      <c r="O120" s="21"/>
      <c r="P120" s="21"/>
      <c r="Q120" s="21"/>
      <c r="R120" s="21"/>
    </row>
    <row r="121" spans="1:18" s="93" customFormat="1" ht="15" customHeight="1" x14ac:dyDescent="0.25">
      <c r="A121" s="309" t="s">
        <v>292</v>
      </c>
      <c r="B121" s="310"/>
      <c r="C121" s="310"/>
      <c r="D121" s="310"/>
      <c r="E121" s="310"/>
      <c r="F121" s="310"/>
      <c r="G121" s="310"/>
      <c r="H121" s="310"/>
      <c r="I121" s="310"/>
      <c r="J121" s="310"/>
      <c r="K121" s="310"/>
      <c r="L121" s="310"/>
      <c r="M121" s="311"/>
      <c r="O121" s="21"/>
      <c r="P121" s="21"/>
      <c r="Q121" s="21"/>
      <c r="R121" s="21"/>
    </row>
    <row r="122" spans="1:18" s="93" customFormat="1" ht="15" customHeight="1" x14ac:dyDescent="0.2">
      <c r="O122" s="21"/>
      <c r="P122" s="21"/>
      <c r="Q122" s="21"/>
      <c r="R122" s="21"/>
    </row>
    <row r="123" spans="1:18" s="93" customFormat="1" ht="15" customHeight="1" x14ac:dyDescent="0.2">
      <c r="A123" s="154"/>
      <c r="B123" s="307" t="s">
        <v>93</v>
      </c>
      <c r="C123" s="308"/>
      <c r="D123" s="165"/>
      <c r="O123" s="21"/>
      <c r="P123" s="21"/>
      <c r="Q123" s="21"/>
      <c r="R123" s="21"/>
    </row>
    <row r="124" spans="1:18" s="93" customFormat="1" ht="15" customHeight="1" x14ac:dyDescent="0.2">
      <c r="A124" s="153" t="s">
        <v>293</v>
      </c>
      <c r="B124" s="150">
        <v>0.35</v>
      </c>
      <c r="C124" s="151" t="s">
        <v>10</v>
      </c>
      <c r="D124" s="165"/>
      <c r="O124" s="21"/>
      <c r="P124" s="21"/>
      <c r="Q124" s="21"/>
      <c r="R124" s="21"/>
    </row>
    <row r="125" spans="1:18" s="93" customFormat="1" ht="15" customHeight="1" x14ac:dyDescent="0.2">
      <c r="O125" s="21"/>
      <c r="P125" s="21"/>
      <c r="Q125" s="21"/>
      <c r="R125" s="21"/>
    </row>
    <row r="126" spans="1:18" s="93" customFormat="1" ht="15" customHeight="1" x14ac:dyDescent="0.2">
      <c r="A126" s="277" t="s">
        <v>85</v>
      </c>
      <c r="B126" s="278"/>
      <c r="C126" s="278"/>
      <c r="D126" s="278"/>
      <c r="E126" s="278"/>
      <c r="F126" s="278"/>
      <c r="G126" s="278"/>
      <c r="H126" s="278"/>
      <c r="I126" s="279"/>
      <c r="J126" s="72">
        <v>0.35</v>
      </c>
      <c r="K126" s="73" t="s">
        <v>10</v>
      </c>
      <c r="L126" s="168"/>
      <c r="O126" s="21"/>
      <c r="P126" s="21"/>
      <c r="Q126" s="21"/>
      <c r="R126" s="21"/>
    </row>
    <row r="127" spans="1:18" s="93" customFormat="1" ht="15" customHeight="1" x14ac:dyDescent="0.2">
      <c r="A127" s="165"/>
      <c r="B127" s="165"/>
      <c r="C127" s="165"/>
      <c r="D127" s="165"/>
      <c r="E127" s="165"/>
      <c r="F127" s="165"/>
      <c r="G127" s="165"/>
      <c r="H127" s="165"/>
      <c r="I127" s="165"/>
      <c r="J127" s="166"/>
      <c r="K127" s="167"/>
      <c r="L127" s="168"/>
      <c r="O127" s="21"/>
      <c r="P127" s="21"/>
      <c r="Q127" s="21"/>
      <c r="R127" s="21"/>
    </row>
    <row r="128" spans="1:18" s="93" customFormat="1" ht="15" customHeight="1" x14ac:dyDescent="0.2">
      <c r="A128" s="268" t="s">
        <v>86</v>
      </c>
      <c r="B128" s="269"/>
      <c r="C128" s="269"/>
      <c r="D128" s="269"/>
      <c r="E128" s="269"/>
      <c r="F128" s="269"/>
      <c r="G128" s="269"/>
      <c r="H128" s="269"/>
      <c r="I128" s="270"/>
      <c r="J128" s="78">
        <v>0</v>
      </c>
      <c r="K128" s="84" t="s">
        <v>10</v>
      </c>
      <c r="L128" s="168"/>
      <c r="O128" s="21"/>
      <c r="P128" s="21"/>
      <c r="Q128" s="21"/>
      <c r="R128" s="21"/>
    </row>
    <row r="129" spans="1:18" s="93" customFormat="1" ht="15" customHeight="1" x14ac:dyDescent="0.2">
      <c r="A129" s="271" t="s">
        <v>87</v>
      </c>
      <c r="B129" s="272"/>
      <c r="C129" s="272"/>
      <c r="D129" s="272"/>
      <c r="E129" s="272"/>
      <c r="F129" s="272"/>
      <c r="G129" s="272"/>
      <c r="H129" s="272"/>
      <c r="I129" s="273"/>
      <c r="J129" s="83">
        <v>0.35</v>
      </c>
      <c r="K129" s="73" t="s">
        <v>10</v>
      </c>
      <c r="L129" s="154"/>
      <c r="O129" s="21"/>
      <c r="P129" s="21"/>
      <c r="Q129" s="21"/>
      <c r="R129" s="21"/>
    </row>
    <row r="130" spans="1:18" s="93" customFormat="1" ht="15" customHeight="1" x14ac:dyDescent="0.2">
      <c r="A130" s="274" t="s">
        <v>88</v>
      </c>
      <c r="B130" s="275"/>
      <c r="C130" s="275"/>
      <c r="D130" s="275"/>
      <c r="E130" s="275"/>
      <c r="F130" s="275"/>
      <c r="G130" s="275"/>
      <c r="H130" s="275"/>
      <c r="I130" s="276"/>
      <c r="J130" s="74">
        <f>J128+J129</f>
        <v>0.35</v>
      </c>
      <c r="K130" s="84" t="s">
        <v>10</v>
      </c>
      <c r="O130" s="21"/>
      <c r="P130" s="21"/>
      <c r="Q130" s="21"/>
      <c r="R130" s="21"/>
    </row>
    <row r="131" spans="1:18" s="93" customFormat="1" ht="15" customHeight="1" x14ac:dyDescent="0.2">
      <c r="O131" s="21"/>
      <c r="P131" s="21"/>
      <c r="Q131" s="21"/>
      <c r="R131" s="21"/>
    </row>
    <row r="132" spans="1:18" s="93" customFormat="1" ht="15" customHeight="1" x14ac:dyDescent="0.25">
      <c r="A132" s="309" t="s">
        <v>295</v>
      </c>
      <c r="B132" s="310"/>
      <c r="C132" s="310"/>
      <c r="D132" s="310"/>
      <c r="E132" s="310"/>
      <c r="F132" s="310"/>
      <c r="G132" s="310"/>
      <c r="H132" s="310"/>
      <c r="I132" s="310"/>
      <c r="J132" s="310"/>
      <c r="K132" s="310"/>
      <c r="L132" s="310"/>
      <c r="M132" s="311"/>
      <c r="O132" s="21"/>
      <c r="P132" s="21"/>
      <c r="Q132" s="21"/>
      <c r="R132" s="21"/>
    </row>
    <row r="133" spans="1:18" s="93" customFormat="1" ht="15" customHeight="1" x14ac:dyDescent="0.2">
      <c r="O133" s="21"/>
      <c r="P133" s="21"/>
      <c r="Q133" s="21"/>
      <c r="R133" s="21"/>
    </row>
    <row r="134" spans="1:18" s="93" customFormat="1" ht="15" customHeight="1" x14ac:dyDescent="0.2">
      <c r="A134" s="154"/>
      <c r="B134" s="314" t="s">
        <v>250</v>
      </c>
      <c r="C134" s="314"/>
      <c r="O134" s="21"/>
      <c r="P134" s="21"/>
      <c r="Q134" s="21"/>
      <c r="R134" s="21"/>
    </row>
    <row r="135" spans="1:18" s="93" customFormat="1" ht="15" customHeight="1" x14ac:dyDescent="0.2">
      <c r="A135" s="176" t="s">
        <v>296</v>
      </c>
      <c r="B135" s="201">
        <v>1.65</v>
      </c>
      <c r="C135" s="202" t="s">
        <v>7</v>
      </c>
      <c r="D135" s="174"/>
      <c r="O135" s="21"/>
      <c r="P135" s="21"/>
      <c r="Q135" s="21"/>
      <c r="R135" s="21"/>
    </row>
    <row r="136" spans="1:18" s="93" customFormat="1" ht="15" customHeight="1" x14ac:dyDescent="0.2">
      <c r="O136" s="21"/>
      <c r="P136" s="21"/>
      <c r="Q136" s="21"/>
      <c r="R136" s="21"/>
    </row>
    <row r="137" spans="1:18" s="93" customFormat="1" ht="15" customHeight="1" x14ac:dyDescent="0.2">
      <c r="A137" s="277" t="s">
        <v>85</v>
      </c>
      <c r="B137" s="278"/>
      <c r="C137" s="278"/>
      <c r="D137" s="278"/>
      <c r="E137" s="278"/>
      <c r="F137" s="278"/>
      <c r="G137" s="278"/>
      <c r="H137" s="278"/>
      <c r="I137" s="279"/>
      <c r="J137" s="72">
        <v>1.65</v>
      </c>
      <c r="K137" s="85" t="s">
        <v>7</v>
      </c>
      <c r="L137" s="168"/>
      <c r="O137" s="21"/>
      <c r="P137" s="21"/>
      <c r="Q137" s="21"/>
      <c r="R137" s="21"/>
    </row>
    <row r="138" spans="1:18" s="93" customFormat="1" ht="15" customHeight="1" x14ac:dyDescent="0.2">
      <c r="A138" s="165"/>
      <c r="B138" s="165"/>
      <c r="C138" s="165"/>
      <c r="D138" s="165"/>
      <c r="E138" s="165"/>
      <c r="F138" s="165"/>
      <c r="G138" s="165"/>
      <c r="H138" s="165"/>
      <c r="I138" s="165"/>
      <c r="J138" s="166"/>
      <c r="K138" s="167"/>
      <c r="L138" s="168"/>
      <c r="O138" s="21"/>
      <c r="P138" s="21"/>
      <c r="Q138" s="21"/>
      <c r="R138" s="21"/>
    </row>
    <row r="139" spans="1:18" s="93" customFormat="1" ht="15" customHeight="1" x14ac:dyDescent="0.2">
      <c r="A139" s="268" t="s">
        <v>86</v>
      </c>
      <c r="B139" s="269"/>
      <c r="C139" s="269"/>
      <c r="D139" s="269"/>
      <c r="E139" s="269"/>
      <c r="F139" s="269"/>
      <c r="G139" s="269"/>
      <c r="H139" s="269"/>
      <c r="I139" s="270"/>
      <c r="J139" s="78">
        <v>0</v>
      </c>
      <c r="K139" s="84" t="s">
        <v>7</v>
      </c>
      <c r="L139" s="168"/>
      <c r="O139" s="21"/>
      <c r="P139" s="21"/>
      <c r="Q139" s="21"/>
      <c r="R139" s="21"/>
    </row>
    <row r="140" spans="1:18" s="93" customFormat="1" ht="15" customHeight="1" x14ac:dyDescent="0.2">
      <c r="A140" s="271" t="s">
        <v>87</v>
      </c>
      <c r="B140" s="272"/>
      <c r="C140" s="272"/>
      <c r="D140" s="272"/>
      <c r="E140" s="272"/>
      <c r="F140" s="272"/>
      <c r="G140" s="272"/>
      <c r="H140" s="272"/>
      <c r="I140" s="273"/>
      <c r="J140" s="83">
        <v>1.65</v>
      </c>
      <c r="K140" s="85" t="s">
        <v>7</v>
      </c>
      <c r="L140" s="154"/>
      <c r="O140" s="21"/>
      <c r="P140" s="21"/>
      <c r="Q140" s="21"/>
      <c r="R140" s="21"/>
    </row>
    <row r="141" spans="1:18" s="93" customFormat="1" ht="15" customHeight="1" x14ac:dyDescent="0.2">
      <c r="A141" s="274" t="s">
        <v>88</v>
      </c>
      <c r="B141" s="275"/>
      <c r="C141" s="275"/>
      <c r="D141" s="275"/>
      <c r="E141" s="275"/>
      <c r="F141" s="275"/>
      <c r="G141" s="275"/>
      <c r="H141" s="275"/>
      <c r="I141" s="276"/>
      <c r="J141" s="74">
        <v>1.65</v>
      </c>
      <c r="K141" s="84" t="s">
        <v>7</v>
      </c>
      <c r="O141" s="21"/>
      <c r="P141" s="21"/>
      <c r="Q141" s="21"/>
      <c r="R141" s="21"/>
    </row>
    <row r="142" spans="1:18" s="93" customFormat="1" ht="15" customHeight="1" x14ac:dyDescent="0.2">
      <c r="O142" s="21"/>
      <c r="P142" s="21"/>
      <c r="Q142" s="21"/>
      <c r="R142" s="21"/>
    </row>
    <row r="143" spans="1:18" s="93" customFormat="1" ht="15" customHeight="1" x14ac:dyDescent="0.25">
      <c r="A143" s="309" t="s">
        <v>297</v>
      </c>
      <c r="B143" s="310"/>
      <c r="C143" s="310"/>
      <c r="D143" s="310"/>
      <c r="E143" s="310"/>
      <c r="F143" s="310"/>
      <c r="G143" s="310"/>
      <c r="H143" s="310"/>
      <c r="I143" s="310"/>
      <c r="J143" s="310"/>
      <c r="K143" s="310"/>
      <c r="L143" s="310"/>
      <c r="M143" s="311"/>
      <c r="O143" s="21"/>
      <c r="P143" s="21"/>
      <c r="Q143" s="21"/>
      <c r="R143" s="21"/>
    </row>
    <row r="144" spans="1:18" s="93" customFormat="1" ht="15" customHeight="1" x14ac:dyDescent="0.2">
      <c r="O144" s="21"/>
      <c r="P144" s="21"/>
      <c r="Q144" s="21"/>
      <c r="R144" s="21"/>
    </row>
    <row r="145" spans="1:18" s="93" customFormat="1" ht="15" customHeight="1" x14ac:dyDescent="0.2">
      <c r="A145" s="154"/>
      <c r="B145" s="307" t="s">
        <v>93</v>
      </c>
      <c r="C145" s="308"/>
      <c r="D145" s="165"/>
      <c r="O145" s="21"/>
      <c r="P145" s="21"/>
      <c r="Q145" s="21"/>
      <c r="R145" s="21"/>
    </row>
    <row r="146" spans="1:18" s="93" customFormat="1" ht="15" customHeight="1" x14ac:dyDescent="0.2">
      <c r="A146" s="153" t="s">
        <v>298</v>
      </c>
      <c r="B146" s="150">
        <v>7.05</v>
      </c>
      <c r="C146" s="151" t="s">
        <v>7</v>
      </c>
      <c r="D146" s="165"/>
      <c r="O146" s="21"/>
      <c r="P146" s="21"/>
      <c r="Q146" s="21"/>
      <c r="R146" s="21"/>
    </row>
    <row r="147" spans="1:18" s="93" customFormat="1" ht="15" customHeight="1" x14ac:dyDescent="0.2">
      <c r="O147" s="21"/>
      <c r="P147" s="21"/>
      <c r="Q147" s="21"/>
      <c r="R147" s="21"/>
    </row>
    <row r="148" spans="1:18" s="93" customFormat="1" ht="15" customHeight="1" x14ac:dyDescent="0.2">
      <c r="A148" s="277" t="s">
        <v>85</v>
      </c>
      <c r="B148" s="278"/>
      <c r="C148" s="278"/>
      <c r="D148" s="278"/>
      <c r="E148" s="278"/>
      <c r="F148" s="278"/>
      <c r="G148" s="278"/>
      <c r="H148" s="278"/>
      <c r="I148" s="279"/>
      <c r="J148" s="72">
        <v>7.05</v>
      </c>
      <c r="K148" s="73" t="s">
        <v>7</v>
      </c>
      <c r="L148" s="168"/>
      <c r="O148" s="21"/>
      <c r="P148" s="21"/>
      <c r="Q148" s="21"/>
      <c r="R148" s="21"/>
    </row>
    <row r="149" spans="1:18" s="93" customFormat="1" ht="15" customHeight="1" x14ac:dyDescent="0.2">
      <c r="A149" s="165"/>
      <c r="B149" s="165"/>
      <c r="C149" s="165"/>
      <c r="D149" s="165"/>
      <c r="E149" s="165"/>
      <c r="F149" s="165"/>
      <c r="G149" s="165"/>
      <c r="H149" s="165"/>
      <c r="I149" s="165"/>
      <c r="J149" s="166"/>
      <c r="K149" s="167"/>
      <c r="L149" s="168"/>
      <c r="O149" s="21"/>
      <c r="P149" s="21"/>
      <c r="Q149" s="21"/>
      <c r="R149" s="21"/>
    </row>
    <row r="150" spans="1:18" s="93" customFormat="1" ht="15" customHeight="1" x14ac:dyDescent="0.2">
      <c r="A150" s="268" t="s">
        <v>86</v>
      </c>
      <c r="B150" s="269"/>
      <c r="C150" s="269"/>
      <c r="D150" s="269"/>
      <c r="E150" s="269"/>
      <c r="F150" s="269"/>
      <c r="G150" s="269"/>
      <c r="H150" s="269"/>
      <c r="I150" s="270"/>
      <c r="J150" s="78">
        <v>0</v>
      </c>
      <c r="K150" s="84" t="s">
        <v>7</v>
      </c>
      <c r="L150" s="168"/>
      <c r="O150" s="21"/>
      <c r="P150" s="21"/>
      <c r="Q150" s="21"/>
      <c r="R150" s="21"/>
    </row>
    <row r="151" spans="1:18" s="93" customFormat="1" ht="15" customHeight="1" x14ac:dyDescent="0.2">
      <c r="A151" s="271" t="s">
        <v>87</v>
      </c>
      <c r="B151" s="272"/>
      <c r="C151" s="272"/>
      <c r="D151" s="272"/>
      <c r="E151" s="272"/>
      <c r="F151" s="272"/>
      <c r="G151" s="272"/>
      <c r="H151" s="272"/>
      <c r="I151" s="273"/>
      <c r="J151" s="83">
        <v>7.05</v>
      </c>
      <c r="K151" s="73" t="s">
        <v>7</v>
      </c>
      <c r="L151" s="154"/>
      <c r="O151" s="21"/>
      <c r="P151" s="21"/>
      <c r="Q151" s="21"/>
      <c r="R151" s="21"/>
    </row>
    <row r="152" spans="1:18" s="93" customFormat="1" ht="15" customHeight="1" x14ac:dyDescent="0.2">
      <c r="A152" s="274" t="s">
        <v>88</v>
      </c>
      <c r="B152" s="275"/>
      <c r="C152" s="275"/>
      <c r="D152" s="275"/>
      <c r="E152" s="275"/>
      <c r="F152" s="275"/>
      <c r="G152" s="275"/>
      <c r="H152" s="275"/>
      <c r="I152" s="276"/>
      <c r="J152" s="74">
        <f>J150+J151</f>
        <v>7.05</v>
      </c>
      <c r="K152" s="84" t="s">
        <v>7</v>
      </c>
      <c r="O152" s="21"/>
      <c r="P152" s="21"/>
      <c r="Q152" s="21"/>
      <c r="R152" s="21"/>
    </row>
    <row r="153" spans="1:18" s="93" customFormat="1" ht="15" customHeight="1" x14ac:dyDescent="0.2">
      <c r="O153" s="21"/>
      <c r="P153" s="21"/>
      <c r="Q153" s="21"/>
      <c r="R153" s="21"/>
    </row>
    <row r="154" spans="1:18" s="93" customFormat="1" ht="15" customHeight="1" x14ac:dyDescent="0.25">
      <c r="A154" s="283" t="s">
        <v>251</v>
      </c>
      <c r="B154" s="284"/>
      <c r="C154" s="284"/>
      <c r="D154" s="284"/>
      <c r="E154" s="284"/>
      <c r="F154" s="284"/>
      <c r="G154" s="284"/>
      <c r="H154" s="284"/>
      <c r="I154" s="284"/>
      <c r="J154" s="284"/>
      <c r="K154" s="284"/>
      <c r="L154" s="284"/>
      <c r="M154" s="284"/>
      <c r="O154" s="21"/>
      <c r="P154" s="21"/>
      <c r="Q154" s="21"/>
      <c r="R154" s="21"/>
    </row>
    <row r="155" spans="1:18" s="93" customFormat="1" ht="15" customHeight="1" x14ac:dyDescent="0.25">
      <c r="A155" s="280" t="s">
        <v>301</v>
      </c>
      <c r="B155" s="281"/>
      <c r="C155" s="281"/>
      <c r="D155" s="281"/>
      <c r="E155" s="281"/>
      <c r="F155" s="281"/>
      <c r="G155" s="281"/>
      <c r="H155" s="281"/>
      <c r="I155" s="281"/>
      <c r="J155" s="281"/>
      <c r="K155" s="281"/>
      <c r="L155" s="281"/>
      <c r="M155" s="282"/>
      <c r="O155" s="21"/>
      <c r="P155" s="21"/>
      <c r="Q155" s="21"/>
      <c r="R155" s="21"/>
    </row>
    <row r="156" spans="1:18" s="93" customFormat="1" ht="15" customHeight="1" x14ac:dyDescent="0.25">
      <c r="A156" s="306" t="s">
        <v>302</v>
      </c>
      <c r="B156" s="306"/>
      <c r="C156" s="306"/>
      <c r="D156" s="306"/>
      <c r="E156" s="306"/>
      <c r="F156" s="306"/>
      <c r="G156" s="306"/>
      <c r="H156" s="306"/>
      <c r="I156" s="306"/>
      <c r="J156" s="306"/>
      <c r="K156" s="306"/>
      <c r="L156" s="306"/>
      <c r="M156" s="306"/>
      <c r="O156" s="21"/>
      <c r="P156" s="21"/>
      <c r="Q156" s="21"/>
      <c r="R156" s="21"/>
    </row>
    <row r="157" spans="1:18" s="93" customFormat="1" ht="15" customHeight="1" x14ac:dyDescent="0.2">
      <c r="E157" s="165"/>
      <c r="F157" s="165"/>
      <c r="G157" s="165"/>
      <c r="H157" s="165"/>
      <c r="I157" s="165"/>
      <c r="J157" s="166"/>
      <c r="K157" s="167"/>
      <c r="L157" s="168"/>
      <c r="M157" s="59"/>
      <c r="O157" s="21"/>
      <c r="P157" s="21"/>
      <c r="Q157" s="21"/>
      <c r="R157" s="21"/>
    </row>
    <row r="158" spans="1:18" s="93" customFormat="1" ht="15" customHeight="1" x14ac:dyDescent="0.2">
      <c r="A158" s="154"/>
      <c r="B158" s="307" t="s">
        <v>93</v>
      </c>
      <c r="C158" s="308"/>
      <c r="D158" s="165"/>
      <c r="E158" s="165"/>
      <c r="F158" s="165"/>
      <c r="G158" s="165"/>
      <c r="H158" s="165"/>
      <c r="I158" s="165"/>
      <c r="J158" s="166"/>
      <c r="K158" s="167"/>
      <c r="L158" s="168"/>
      <c r="M158" s="59"/>
      <c r="O158" s="21"/>
      <c r="P158" s="21"/>
      <c r="Q158" s="21"/>
      <c r="R158" s="21"/>
    </row>
    <row r="159" spans="1:18" s="93" customFormat="1" ht="15" customHeight="1" x14ac:dyDescent="0.2">
      <c r="A159" s="153" t="s">
        <v>303</v>
      </c>
      <c r="B159" s="150">
        <v>2.3199999999999998</v>
      </c>
      <c r="C159" s="109" t="s">
        <v>7</v>
      </c>
      <c r="D159" s="165"/>
      <c r="E159" s="165"/>
      <c r="F159" s="165"/>
      <c r="G159" s="165"/>
      <c r="H159" s="165"/>
      <c r="I159" s="165"/>
      <c r="J159" s="166"/>
      <c r="K159" s="167"/>
      <c r="L159" s="168"/>
      <c r="M159" s="59"/>
      <c r="O159" s="21"/>
      <c r="P159" s="21"/>
      <c r="Q159" s="21"/>
      <c r="R159" s="21"/>
    </row>
    <row r="160" spans="1:18" s="93" customFormat="1" ht="15" customHeight="1" x14ac:dyDescent="0.2">
      <c r="A160" s="165"/>
      <c r="B160" s="165"/>
      <c r="C160" s="165"/>
      <c r="D160" s="165"/>
      <c r="E160" s="165"/>
      <c r="F160" s="165"/>
      <c r="G160" s="165"/>
      <c r="H160" s="165"/>
      <c r="I160" s="165"/>
      <c r="J160" s="166"/>
      <c r="K160" s="167"/>
      <c r="L160" s="168"/>
      <c r="O160" s="21"/>
      <c r="P160" s="21"/>
      <c r="Q160" s="21"/>
      <c r="R160" s="21"/>
    </row>
    <row r="161" spans="1:18" s="93" customFormat="1" ht="15" customHeight="1" x14ac:dyDescent="0.2">
      <c r="A161" s="277" t="s">
        <v>85</v>
      </c>
      <c r="B161" s="278"/>
      <c r="C161" s="278"/>
      <c r="D161" s="278"/>
      <c r="E161" s="278"/>
      <c r="F161" s="278"/>
      <c r="G161" s="278"/>
      <c r="H161" s="278"/>
      <c r="I161" s="279"/>
      <c r="J161" s="72">
        <f>B159</f>
        <v>2.3199999999999998</v>
      </c>
      <c r="K161" s="73" t="s">
        <v>7</v>
      </c>
      <c r="L161" s="168"/>
      <c r="O161" s="21"/>
      <c r="P161" s="21"/>
      <c r="Q161" s="21"/>
      <c r="R161" s="21"/>
    </row>
    <row r="162" spans="1:18" s="93" customFormat="1" ht="15" customHeight="1" x14ac:dyDescent="0.2">
      <c r="A162" s="165"/>
      <c r="B162" s="165"/>
      <c r="C162" s="165"/>
      <c r="D162" s="165"/>
      <c r="E162" s="165"/>
      <c r="F162" s="165"/>
      <c r="G162" s="165"/>
      <c r="H162" s="165"/>
      <c r="I162" s="165"/>
      <c r="J162" s="166"/>
      <c r="K162" s="167"/>
      <c r="L162" s="168"/>
      <c r="O162" s="21"/>
      <c r="P162" s="21"/>
      <c r="Q162" s="21"/>
      <c r="R162" s="21"/>
    </row>
    <row r="163" spans="1:18" s="93" customFormat="1" ht="15" customHeight="1" x14ac:dyDescent="0.2">
      <c r="A163" s="268" t="s">
        <v>86</v>
      </c>
      <c r="B163" s="269"/>
      <c r="C163" s="269"/>
      <c r="D163" s="269"/>
      <c r="E163" s="269"/>
      <c r="F163" s="269"/>
      <c r="G163" s="269"/>
      <c r="H163" s="269"/>
      <c r="I163" s="270"/>
      <c r="J163" s="78">
        <v>0</v>
      </c>
      <c r="K163" s="84" t="s">
        <v>7</v>
      </c>
      <c r="L163" s="168"/>
      <c r="O163" s="21"/>
      <c r="P163" s="21"/>
      <c r="Q163" s="21"/>
      <c r="R163" s="21"/>
    </row>
    <row r="164" spans="1:18" s="93" customFormat="1" ht="15" customHeight="1" x14ac:dyDescent="0.2">
      <c r="A164" s="271" t="s">
        <v>87</v>
      </c>
      <c r="B164" s="272"/>
      <c r="C164" s="272"/>
      <c r="D164" s="272"/>
      <c r="E164" s="272"/>
      <c r="F164" s="272"/>
      <c r="G164" s="272"/>
      <c r="H164" s="272"/>
      <c r="I164" s="273"/>
      <c r="J164" s="83">
        <f>J161</f>
        <v>2.3199999999999998</v>
      </c>
      <c r="K164" s="73" t="s">
        <v>7</v>
      </c>
      <c r="L164" s="168"/>
      <c r="O164" s="21"/>
      <c r="P164" s="21"/>
      <c r="Q164" s="21"/>
      <c r="R164" s="21"/>
    </row>
    <row r="165" spans="1:18" s="93" customFormat="1" ht="15" customHeight="1" x14ac:dyDescent="0.2">
      <c r="A165" s="274" t="s">
        <v>88</v>
      </c>
      <c r="B165" s="275"/>
      <c r="C165" s="275"/>
      <c r="D165" s="275"/>
      <c r="E165" s="275"/>
      <c r="F165" s="275"/>
      <c r="G165" s="275"/>
      <c r="H165" s="275"/>
      <c r="I165" s="276"/>
      <c r="J165" s="74">
        <f>J163+J164</f>
        <v>2.3199999999999998</v>
      </c>
      <c r="K165" s="84" t="s">
        <v>7</v>
      </c>
      <c r="L165" s="168"/>
      <c r="O165" s="21"/>
      <c r="P165" s="21"/>
      <c r="Q165" s="21"/>
      <c r="R165" s="21"/>
    </row>
    <row r="166" spans="1:18" s="93" customFormat="1" ht="15" customHeight="1" x14ac:dyDescent="0.2">
      <c r="L166" s="168"/>
      <c r="O166" s="21"/>
      <c r="P166" s="21"/>
      <c r="Q166" s="21"/>
      <c r="R166" s="21"/>
    </row>
    <row r="167" spans="1:18" s="93" customFormat="1" ht="15" customHeight="1" x14ac:dyDescent="0.25">
      <c r="A167" s="309" t="s">
        <v>304</v>
      </c>
      <c r="B167" s="310"/>
      <c r="C167" s="310"/>
      <c r="D167" s="310"/>
      <c r="E167" s="310"/>
      <c r="F167" s="310"/>
      <c r="G167" s="310"/>
      <c r="H167" s="310"/>
      <c r="I167" s="310"/>
      <c r="J167" s="310"/>
      <c r="K167" s="310"/>
      <c r="L167" s="310"/>
      <c r="M167" s="311"/>
      <c r="O167" s="21"/>
      <c r="P167" s="21"/>
      <c r="Q167" s="21"/>
      <c r="R167" s="21"/>
    </row>
    <row r="168" spans="1:18" s="93" customFormat="1" ht="15" customHeight="1" x14ac:dyDescent="0.2">
      <c r="O168" s="21"/>
      <c r="P168" s="21"/>
      <c r="Q168" s="21"/>
      <c r="R168" s="21"/>
    </row>
    <row r="169" spans="1:18" s="93" customFormat="1" ht="15" customHeight="1" x14ac:dyDescent="0.2">
      <c r="A169" s="154"/>
      <c r="B169" s="307" t="s">
        <v>93</v>
      </c>
      <c r="C169" s="308"/>
      <c r="D169" s="165"/>
      <c r="O169" s="21"/>
      <c r="P169" s="21"/>
      <c r="Q169" s="21"/>
      <c r="R169" s="21"/>
    </row>
    <row r="170" spans="1:18" s="93" customFormat="1" ht="15" customHeight="1" x14ac:dyDescent="0.2">
      <c r="A170" s="153" t="s">
        <v>305</v>
      </c>
      <c r="B170" s="150">
        <v>101.15</v>
      </c>
      <c r="C170" s="109" t="s">
        <v>7</v>
      </c>
      <c r="D170" s="165"/>
      <c r="O170" s="21"/>
      <c r="P170" s="21"/>
      <c r="Q170" s="21"/>
      <c r="R170" s="21"/>
    </row>
    <row r="171" spans="1:18" s="93" customFormat="1" ht="15" customHeight="1" x14ac:dyDescent="0.2">
      <c r="O171" s="21"/>
      <c r="P171" s="21"/>
      <c r="Q171" s="21"/>
      <c r="R171" s="21"/>
    </row>
    <row r="172" spans="1:18" s="93" customFormat="1" ht="15" customHeight="1" x14ac:dyDescent="0.2">
      <c r="A172" s="277" t="s">
        <v>85</v>
      </c>
      <c r="B172" s="278"/>
      <c r="C172" s="278"/>
      <c r="D172" s="278"/>
      <c r="E172" s="278"/>
      <c r="F172" s="278"/>
      <c r="G172" s="278"/>
      <c r="H172" s="278"/>
      <c r="I172" s="279"/>
      <c r="J172" s="72">
        <f>B170</f>
        <v>101.15</v>
      </c>
      <c r="K172" s="73" t="s">
        <v>7</v>
      </c>
      <c r="L172" s="168"/>
      <c r="O172" s="21"/>
      <c r="P172" s="21"/>
      <c r="Q172" s="21"/>
      <c r="R172" s="21"/>
    </row>
    <row r="173" spans="1:18" s="93" customFormat="1" ht="15" customHeight="1" x14ac:dyDescent="0.2">
      <c r="A173" s="165"/>
      <c r="B173" s="165"/>
      <c r="C173" s="165"/>
      <c r="D173" s="165"/>
      <c r="E173" s="165"/>
      <c r="F173" s="165"/>
      <c r="G173" s="165"/>
      <c r="H173" s="165"/>
      <c r="I173" s="165"/>
      <c r="J173" s="166"/>
      <c r="K173" s="167"/>
      <c r="L173" s="168"/>
      <c r="O173" s="21"/>
      <c r="P173" s="21"/>
      <c r="Q173" s="21"/>
      <c r="R173" s="21"/>
    </row>
    <row r="174" spans="1:18" s="93" customFormat="1" ht="15" customHeight="1" x14ac:dyDescent="0.2">
      <c r="A174" s="268" t="s">
        <v>86</v>
      </c>
      <c r="B174" s="269"/>
      <c r="C174" s="269"/>
      <c r="D174" s="269"/>
      <c r="E174" s="269"/>
      <c r="F174" s="269"/>
      <c r="G174" s="269"/>
      <c r="H174" s="269"/>
      <c r="I174" s="270"/>
      <c r="J174" s="78">
        <v>0</v>
      </c>
      <c r="K174" s="84" t="s">
        <v>7</v>
      </c>
      <c r="L174" s="168"/>
      <c r="O174" s="21"/>
      <c r="P174" s="21"/>
      <c r="Q174" s="21"/>
      <c r="R174" s="21"/>
    </row>
    <row r="175" spans="1:18" s="93" customFormat="1" ht="15" customHeight="1" x14ac:dyDescent="0.2">
      <c r="A175" s="271" t="s">
        <v>87</v>
      </c>
      <c r="B175" s="272"/>
      <c r="C175" s="272"/>
      <c r="D175" s="272"/>
      <c r="E175" s="272"/>
      <c r="F175" s="272"/>
      <c r="G175" s="272"/>
      <c r="H175" s="272"/>
      <c r="I175" s="273"/>
      <c r="J175" s="83">
        <f>J172</f>
        <v>101.15</v>
      </c>
      <c r="K175" s="73" t="s">
        <v>7</v>
      </c>
      <c r="L175" s="154"/>
      <c r="O175" s="21"/>
      <c r="P175" s="21"/>
      <c r="Q175" s="21"/>
      <c r="R175" s="21"/>
    </row>
    <row r="176" spans="1:18" s="93" customFormat="1" ht="15" customHeight="1" x14ac:dyDescent="0.2">
      <c r="A176" s="274" t="s">
        <v>88</v>
      </c>
      <c r="B176" s="275"/>
      <c r="C176" s="275"/>
      <c r="D176" s="275"/>
      <c r="E176" s="275"/>
      <c r="F176" s="275"/>
      <c r="G176" s="275"/>
      <c r="H176" s="275"/>
      <c r="I176" s="276"/>
      <c r="J176" s="74">
        <f>J174+J175</f>
        <v>101.15</v>
      </c>
      <c r="K176" s="84" t="s">
        <v>7</v>
      </c>
      <c r="O176" s="21"/>
      <c r="P176" s="21"/>
      <c r="Q176" s="21"/>
      <c r="R176" s="21"/>
    </row>
    <row r="177" spans="1:18" s="93" customFormat="1" ht="15" customHeight="1" x14ac:dyDescent="0.2">
      <c r="O177" s="21"/>
      <c r="P177" s="21"/>
      <c r="Q177" s="21"/>
      <c r="R177" s="21"/>
    </row>
    <row r="178" spans="1:18" ht="15" x14ac:dyDescent="0.25">
      <c r="A178" s="280" t="s">
        <v>299</v>
      </c>
      <c r="B178" s="281"/>
      <c r="C178" s="281"/>
      <c r="D178" s="281"/>
      <c r="E178" s="281"/>
      <c r="F178" s="281"/>
      <c r="G178" s="281"/>
      <c r="H178" s="281"/>
      <c r="I178" s="281"/>
      <c r="J178" s="281"/>
      <c r="K178" s="281"/>
      <c r="L178" s="281"/>
      <c r="M178" s="282"/>
    </row>
    <row r="179" spans="1:18" ht="15" x14ac:dyDescent="0.25">
      <c r="A179" s="306" t="s">
        <v>306</v>
      </c>
      <c r="B179" s="306"/>
      <c r="C179" s="306"/>
      <c r="D179" s="306"/>
      <c r="E179" s="306"/>
      <c r="F179" s="306"/>
      <c r="G179" s="306"/>
      <c r="H179" s="306"/>
      <c r="I179" s="306"/>
      <c r="J179" s="306"/>
      <c r="K179" s="306"/>
      <c r="L179" s="306"/>
      <c r="M179" s="306"/>
    </row>
    <row r="180" spans="1:18" ht="15" x14ac:dyDescent="0.2">
      <c r="A180" s="93"/>
      <c r="B180" s="93"/>
      <c r="C180" s="93"/>
      <c r="D180" s="93"/>
      <c r="E180" s="165"/>
      <c r="F180" s="165"/>
      <c r="G180" s="165"/>
      <c r="H180" s="165"/>
      <c r="I180" s="165"/>
      <c r="J180" s="166"/>
      <c r="K180" s="167"/>
      <c r="L180" s="168"/>
      <c r="M180" s="59"/>
    </row>
    <row r="181" spans="1:18" ht="15" x14ac:dyDescent="0.2">
      <c r="A181" s="154"/>
      <c r="B181" s="307" t="s">
        <v>93</v>
      </c>
      <c r="C181" s="308"/>
      <c r="D181" s="165"/>
      <c r="E181" s="165"/>
      <c r="F181" s="165"/>
      <c r="G181" s="165"/>
      <c r="H181" s="165"/>
      <c r="I181" s="165"/>
      <c r="J181" s="166"/>
      <c r="K181" s="167"/>
      <c r="L181" s="168"/>
      <c r="M181" s="59"/>
    </row>
    <row r="182" spans="1:18" ht="15" x14ac:dyDescent="0.2">
      <c r="A182" s="153" t="s">
        <v>307</v>
      </c>
      <c r="B182" s="150">
        <v>2.68</v>
      </c>
      <c r="C182" s="109" t="s">
        <v>7</v>
      </c>
      <c r="D182" s="165"/>
      <c r="E182" s="165"/>
      <c r="F182" s="165"/>
      <c r="G182" s="165"/>
      <c r="H182" s="165"/>
      <c r="I182" s="165"/>
      <c r="J182" s="166"/>
      <c r="K182" s="167"/>
      <c r="L182" s="168"/>
      <c r="M182" s="59"/>
    </row>
    <row r="183" spans="1:18" ht="15" x14ac:dyDescent="0.2">
      <c r="A183" s="165"/>
      <c r="B183" s="165"/>
      <c r="C183" s="165"/>
      <c r="D183" s="165"/>
      <c r="E183" s="165"/>
      <c r="F183" s="165"/>
      <c r="G183" s="165"/>
      <c r="H183" s="165"/>
      <c r="I183" s="165"/>
      <c r="J183" s="166"/>
      <c r="K183" s="167"/>
      <c r="L183" s="168"/>
      <c r="M183" s="93"/>
    </row>
    <row r="184" spans="1:18" ht="15" x14ac:dyDescent="0.2">
      <c r="A184" s="277" t="s">
        <v>85</v>
      </c>
      <c r="B184" s="278"/>
      <c r="C184" s="278"/>
      <c r="D184" s="278"/>
      <c r="E184" s="278"/>
      <c r="F184" s="278"/>
      <c r="G184" s="278"/>
      <c r="H184" s="278"/>
      <c r="I184" s="279"/>
      <c r="J184" s="72">
        <f>B182</f>
        <v>2.68</v>
      </c>
      <c r="K184" s="73" t="s">
        <v>7</v>
      </c>
      <c r="L184" s="168"/>
      <c r="M184" s="93"/>
    </row>
    <row r="185" spans="1:18" ht="15" x14ac:dyDescent="0.2">
      <c r="A185" s="165"/>
      <c r="B185" s="165"/>
      <c r="C185" s="165"/>
      <c r="D185" s="165"/>
      <c r="E185" s="165"/>
      <c r="F185" s="165"/>
      <c r="G185" s="165"/>
      <c r="H185" s="165"/>
      <c r="I185" s="165"/>
      <c r="J185" s="166"/>
      <c r="K185" s="167"/>
      <c r="L185" s="168"/>
      <c r="M185" s="93"/>
    </row>
    <row r="186" spans="1:18" ht="15" x14ac:dyDescent="0.2">
      <c r="A186" s="268" t="s">
        <v>86</v>
      </c>
      <c r="B186" s="269"/>
      <c r="C186" s="269"/>
      <c r="D186" s="269"/>
      <c r="E186" s="269"/>
      <c r="F186" s="269"/>
      <c r="G186" s="269"/>
      <c r="H186" s="269"/>
      <c r="I186" s="270"/>
      <c r="J186" s="78">
        <v>0</v>
      </c>
      <c r="K186" s="84" t="s">
        <v>7</v>
      </c>
      <c r="L186" s="168"/>
      <c r="M186" s="93"/>
    </row>
    <row r="187" spans="1:18" ht="15" x14ac:dyDescent="0.2">
      <c r="A187" s="271" t="s">
        <v>87</v>
      </c>
      <c r="B187" s="272"/>
      <c r="C187" s="272"/>
      <c r="D187" s="272"/>
      <c r="E187" s="272"/>
      <c r="F187" s="272"/>
      <c r="G187" s="272"/>
      <c r="H187" s="272"/>
      <c r="I187" s="273"/>
      <c r="J187" s="83">
        <f>J184</f>
        <v>2.68</v>
      </c>
      <c r="K187" s="73" t="s">
        <v>7</v>
      </c>
      <c r="L187" s="168"/>
      <c r="M187" s="93"/>
    </row>
    <row r="188" spans="1:18" ht="15" x14ac:dyDescent="0.2">
      <c r="A188" s="274" t="s">
        <v>88</v>
      </c>
      <c r="B188" s="275"/>
      <c r="C188" s="275"/>
      <c r="D188" s="275"/>
      <c r="E188" s="275"/>
      <c r="F188" s="275"/>
      <c r="G188" s="275"/>
      <c r="H188" s="275"/>
      <c r="I188" s="276"/>
      <c r="J188" s="74">
        <f>J186+J187</f>
        <v>2.68</v>
      </c>
      <c r="K188" s="84" t="s">
        <v>7</v>
      </c>
      <c r="L188" s="168"/>
      <c r="M188" s="93"/>
    </row>
    <row r="190" spans="1:18" ht="15" x14ac:dyDescent="0.25">
      <c r="A190" s="306" t="s">
        <v>308</v>
      </c>
      <c r="B190" s="306"/>
      <c r="C190" s="306"/>
      <c r="D190" s="306"/>
      <c r="E190" s="306"/>
      <c r="F190" s="306"/>
      <c r="G190" s="306"/>
      <c r="H190" s="306"/>
      <c r="I190" s="306"/>
      <c r="J190" s="306"/>
      <c r="K190" s="306"/>
      <c r="L190" s="306"/>
      <c r="M190" s="306"/>
    </row>
    <row r="191" spans="1:18" ht="15" x14ac:dyDescent="0.2">
      <c r="A191" s="93"/>
      <c r="B191" s="93"/>
      <c r="C191" s="93"/>
      <c r="D191" s="93"/>
      <c r="E191" s="165"/>
      <c r="F191" s="165"/>
      <c r="G191" s="165"/>
      <c r="H191" s="165"/>
      <c r="I191" s="165"/>
      <c r="J191" s="166"/>
      <c r="K191" s="167"/>
      <c r="L191" s="168"/>
      <c r="M191" s="59"/>
    </row>
    <row r="192" spans="1:18" ht="15" x14ac:dyDescent="0.2">
      <c r="A192" s="154"/>
      <c r="B192" s="307" t="s">
        <v>93</v>
      </c>
      <c r="C192" s="308"/>
      <c r="D192" s="165"/>
      <c r="E192" s="165"/>
      <c r="F192" s="165"/>
      <c r="G192" s="165"/>
      <c r="H192" s="165"/>
      <c r="I192" s="165"/>
      <c r="J192" s="166"/>
      <c r="K192" s="167"/>
      <c r="L192" s="168"/>
      <c r="M192" s="59"/>
    </row>
    <row r="193" spans="1:13" ht="15" x14ac:dyDescent="0.2">
      <c r="A193" s="153" t="s">
        <v>309</v>
      </c>
      <c r="B193" s="150">
        <v>2.68</v>
      </c>
      <c r="C193" s="109" t="s">
        <v>7</v>
      </c>
      <c r="D193" s="165"/>
      <c r="E193" s="165"/>
      <c r="F193" s="165"/>
      <c r="G193" s="165"/>
      <c r="H193" s="165"/>
      <c r="I193" s="165"/>
      <c r="J193" s="166"/>
      <c r="K193" s="167"/>
      <c r="L193" s="168"/>
      <c r="M193" s="59"/>
    </row>
    <row r="194" spans="1:13" ht="15" x14ac:dyDescent="0.2">
      <c r="A194" s="165"/>
      <c r="B194" s="165"/>
      <c r="C194" s="165"/>
      <c r="D194" s="165"/>
      <c r="E194" s="165"/>
      <c r="F194" s="165"/>
      <c r="G194" s="165"/>
      <c r="H194" s="165"/>
      <c r="I194" s="165"/>
      <c r="J194" s="166"/>
      <c r="K194" s="167"/>
      <c r="L194" s="168"/>
      <c r="M194" s="93"/>
    </row>
    <row r="195" spans="1:13" ht="15" x14ac:dyDescent="0.2">
      <c r="A195" s="277" t="s">
        <v>85</v>
      </c>
      <c r="B195" s="278"/>
      <c r="C195" s="278"/>
      <c r="D195" s="278"/>
      <c r="E195" s="278"/>
      <c r="F195" s="278"/>
      <c r="G195" s="278"/>
      <c r="H195" s="278"/>
      <c r="I195" s="279"/>
      <c r="J195" s="72">
        <f>B193</f>
        <v>2.68</v>
      </c>
      <c r="K195" s="73" t="s">
        <v>7</v>
      </c>
      <c r="L195" s="168"/>
      <c r="M195" s="93"/>
    </row>
    <row r="196" spans="1:13" ht="15" x14ac:dyDescent="0.2">
      <c r="A196" s="165"/>
      <c r="B196" s="165"/>
      <c r="C196" s="165"/>
      <c r="D196" s="165"/>
      <c r="E196" s="165"/>
      <c r="F196" s="165"/>
      <c r="G196" s="165"/>
      <c r="H196" s="165"/>
      <c r="I196" s="165"/>
      <c r="J196" s="166"/>
      <c r="K196" s="167"/>
      <c r="L196" s="168"/>
      <c r="M196" s="93"/>
    </row>
    <row r="197" spans="1:13" ht="15" x14ac:dyDescent="0.2">
      <c r="A197" s="268" t="s">
        <v>86</v>
      </c>
      <c r="B197" s="269"/>
      <c r="C197" s="269"/>
      <c r="D197" s="269"/>
      <c r="E197" s="269"/>
      <c r="F197" s="269"/>
      <c r="G197" s="269"/>
      <c r="H197" s="269"/>
      <c r="I197" s="270"/>
      <c r="J197" s="78">
        <v>0</v>
      </c>
      <c r="K197" s="84" t="s">
        <v>7</v>
      </c>
      <c r="L197" s="168"/>
      <c r="M197" s="93"/>
    </row>
    <row r="198" spans="1:13" ht="15" x14ac:dyDescent="0.2">
      <c r="A198" s="271" t="s">
        <v>87</v>
      </c>
      <c r="B198" s="272"/>
      <c r="C198" s="272"/>
      <c r="D198" s="272"/>
      <c r="E198" s="272"/>
      <c r="F198" s="272"/>
      <c r="G198" s="272"/>
      <c r="H198" s="272"/>
      <c r="I198" s="273"/>
      <c r="J198" s="83">
        <f>J195</f>
        <v>2.68</v>
      </c>
      <c r="K198" s="73" t="s">
        <v>7</v>
      </c>
      <c r="L198" s="168"/>
      <c r="M198" s="93"/>
    </row>
    <row r="199" spans="1:13" ht="15" x14ac:dyDescent="0.2">
      <c r="A199" s="274" t="s">
        <v>88</v>
      </c>
      <c r="B199" s="275"/>
      <c r="C199" s="275"/>
      <c r="D199" s="275"/>
      <c r="E199" s="275"/>
      <c r="F199" s="275"/>
      <c r="G199" s="275"/>
      <c r="H199" s="275"/>
      <c r="I199" s="276"/>
      <c r="J199" s="74">
        <f>J197+J198</f>
        <v>2.68</v>
      </c>
      <c r="K199" s="84" t="s">
        <v>7</v>
      </c>
      <c r="L199" s="168"/>
      <c r="M199" s="93"/>
    </row>
    <row r="201" spans="1:13" ht="15" x14ac:dyDescent="0.25">
      <c r="A201" s="283" t="s">
        <v>311</v>
      </c>
      <c r="B201" s="284"/>
      <c r="C201" s="284"/>
      <c r="D201" s="284"/>
      <c r="E201" s="284"/>
      <c r="F201" s="284"/>
      <c r="G201" s="284"/>
      <c r="H201" s="284"/>
      <c r="I201" s="284"/>
      <c r="J201" s="284"/>
      <c r="K201" s="284"/>
      <c r="L201" s="284"/>
      <c r="M201" s="284"/>
    </row>
    <row r="202" spans="1:13" ht="15" x14ac:dyDescent="0.25">
      <c r="A202" s="280" t="s">
        <v>312</v>
      </c>
      <c r="B202" s="281"/>
      <c r="C202" s="281"/>
      <c r="D202" s="281"/>
      <c r="E202" s="281"/>
      <c r="F202" s="281"/>
      <c r="G202" s="281"/>
      <c r="H202" s="281"/>
      <c r="I202" s="281"/>
      <c r="J202" s="281"/>
      <c r="K202" s="281"/>
      <c r="L202" s="281"/>
      <c r="M202" s="282"/>
    </row>
    <row r="203" spans="1:13" ht="15" x14ac:dyDescent="0.25">
      <c r="A203" s="306" t="s">
        <v>313</v>
      </c>
      <c r="B203" s="306"/>
      <c r="C203" s="306"/>
      <c r="D203" s="306"/>
      <c r="E203" s="306"/>
      <c r="F203" s="306"/>
      <c r="G203" s="306"/>
      <c r="H203" s="306"/>
      <c r="I203" s="306"/>
      <c r="J203" s="306"/>
      <c r="K203" s="306"/>
      <c r="L203" s="306"/>
      <c r="M203" s="306"/>
    </row>
    <row r="204" spans="1:13" ht="15" x14ac:dyDescent="0.2">
      <c r="A204" s="93"/>
      <c r="B204" s="93"/>
      <c r="C204" s="93"/>
      <c r="D204" s="93"/>
      <c r="E204" s="165"/>
      <c r="F204" s="165"/>
      <c r="G204" s="165"/>
      <c r="H204" s="165"/>
      <c r="I204" s="165"/>
      <c r="J204" s="166"/>
      <c r="K204" s="167"/>
      <c r="L204" s="168"/>
      <c r="M204" s="59"/>
    </row>
    <row r="205" spans="1:13" ht="15" x14ac:dyDescent="0.2">
      <c r="A205" s="154"/>
      <c r="B205" s="307" t="s">
        <v>93</v>
      </c>
      <c r="C205" s="308"/>
      <c r="D205" s="165"/>
      <c r="E205" s="165"/>
      <c r="F205" s="165"/>
      <c r="G205" s="165"/>
      <c r="H205" s="165"/>
      <c r="I205" s="165"/>
      <c r="J205" s="166"/>
      <c r="K205" s="167"/>
      <c r="L205" s="168"/>
      <c r="M205" s="59"/>
    </row>
    <row r="206" spans="1:13" ht="15" x14ac:dyDescent="0.2">
      <c r="A206" s="153" t="s">
        <v>314</v>
      </c>
      <c r="B206" s="150">
        <v>157.68</v>
      </c>
      <c r="C206" s="109" t="s">
        <v>7</v>
      </c>
      <c r="D206" s="165"/>
      <c r="E206" s="165"/>
      <c r="F206" s="165"/>
      <c r="G206" s="165"/>
      <c r="H206" s="165"/>
      <c r="I206" s="165"/>
      <c r="J206" s="166"/>
      <c r="K206" s="167"/>
      <c r="L206" s="168"/>
      <c r="M206" s="59"/>
    </row>
    <row r="207" spans="1:13" ht="15" x14ac:dyDescent="0.2">
      <c r="A207" s="165"/>
      <c r="B207" s="165"/>
      <c r="C207" s="165"/>
      <c r="D207" s="165"/>
      <c r="E207" s="165"/>
      <c r="F207" s="165"/>
      <c r="G207" s="165"/>
      <c r="H207" s="165"/>
      <c r="I207" s="165"/>
      <c r="J207" s="166"/>
      <c r="K207" s="167"/>
      <c r="L207" s="168"/>
      <c r="M207" s="93"/>
    </row>
    <row r="208" spans="1:13" ht="15" x14ac:dyDescent="0.2">
      <c r="A208" s="277" t="s">
        <v>85</v>
      </c>
      <c r="B208" s="278"/>
      <c r="C208" s="278"/>
      <c r="D208" s="278"/>
      <c r="E208" s="278"/>
      <c r="F208" s="278"/>
      <c r="G208" s="278"/>
      <c r="H208" s="278"/>
      <c r="I208" s="279"/>
      <c r="J208" s="72">
        <f>B206</f>
        <v>157.68</v>
      </c>
      <c r="K208" s="73" t="s">
        <v>7</v>
      </c>
      <c r="L208" s="168"/>
      <c r="M208" s="93"/>
    </row>
    <row r="209" spans="1:13" ht="15" x14ac:dyDescent="0.2">
      <c r="A209" s="165"/>
      <c r="B209" s="165"/>
      <c r="C209" s="165"/>
      <c r="D209" s="165"/>
      <c r="E209" s="165"/>
      <c r="F209" s="165"/>
      <c r="G209" s="165"/>
      <c r="H209" s="165"/>
      <c r="I209" s="165"/>
      <c r="J209" s="166"/>
      <c r="K209" s="167"/>
      <c r="L209" s="168"/>
      <c r="M209" s="93"/>
    </row>
    <row r="210" spans="1:13" ht="15" x14ac:dyDescent="0.2">
      <c r="A210" s="268" t="s">
        <v>86</v>
      </c>
      <c r="B210" s="269"/>
      <c r="C210" s="269"/>
      <c r="D210" s="269"/>
      <c r="E210" s="269"/>
      <c r="F210" s="269"/>
      <c r="G210" s="269"/>
      <c r="H210" s="269"/>
      <c r="I210" s="270"/>
      <c r="J210" s="78">
        <v>0</v>
      </c>
      <c r="K210" s="84" t="s">
        <v>7</v>
      </c>
      <c r="L210" s="168"/>
      <c r="M210" s="93"/>
    </row>
    <row r="211" spans="1:13" ht="15" x14ac:dyDescent="0.2">
      <c r="A211" s="271" t="s">
        <v>87</v>
      </c>
      <c r="B211" s="272"/>
      <c r="C211" s="272"/>
      <c r="D211" s="272"/>
      <c r="E211" s="272"/>
      <c r="F211" s="272"/>
      <c r="G211" s="272"/>
      <c r="H211" s="272"/>
      <c r="I211" s="273"/>
      <c r="J211" s="83">
        <f>J208</f>
        <v>157.68</v>
      </c>
      <c r="K211" s="73" t="s">
        <v>7</v>
      </c>
      <c r="L211" s="168"/>
      <c r="M211" s="93"/>
    </row>
    <row r="212" spans="1:13" ht="15" x14ac:dyDescent="0.2">
      <c r="A212" s="274" t="s">
        <v>88</v>
      </c>
      <c r="B212" s="275"/>
      <c r="C212" s="275"/>
      <c r="D212" s="275"/>
      <c r="E212" s="275"/>
      <c r="F212" s="275"/>
      <c r="G212" s="275"/>
      <c r="H212" s="275"/>
      <c r="I212" s="276"/>
      <c r="J212" s="74">
        <f>J210+J211</f>
        <v>157.68</v>
      </c>
      <c r="K212" s="84" t="s">
        <v>7</v>
      </c>
      <c r="L212" s="168"/>
      <c r="M212" s="93"/>
    </row>
    <row r="214" spans="1:13" ht="15" x14ac:dyDescent="0.25">
      <c r="A214" s="306" t="s">
        <v>315</v>
      </c>
      <c r="B214" s="306"/>
      <c r="C214" s="306"/>
      <c r="D214" s="306"/>
      <c r="E214" s="306"/>
      <c r="F214" s="306"/>
      <c r="G214" s="306"/>
      <c r="H214" s="306"/>
      <c r="I214" s="306"/>
      <c r="J214" s="306"/>
      <c r="K214" s="306"/>
      <c r="L214" s="306"/>
      <c r="M214" s="306"/>
    </row>
    <row r="215" spans="1:13" ht="15" x14ac:dyDescent="0.2">
      <c r="A215" s="93"/>
      <c r="B215" s="93"/>
      <c r="C215" s="93"/>
      <c r="D215" s="93"/>
      <c r="E215" s="165"/>
      <c r="F215" s="165"/>
      <c r="G215" s="165"/>
      <c r="H215" s="165"/>
      <c r="I215" s="165"/>
      <c r="J215" s="166"/>
      <c r="K215" s="167"/>
      <c r="L215" s="168"/>
      <c r="M215" s="59"/>
    </row>
    <row r="216" spans="1:13" ht="15" x14ac:dyDescent="0.2">
      <c r="A216" s="154"/>
      <c r="B216" s="307" t="s">
        <v>93</v>
      </c>
      <c r="C216" s="308"/>
      <c r="D216" s="165"/>
      <c r="E216" s="165"/>
      <c r="F216" s="165"/>
      <c r="G216" s="165"/>
      <c r="H216" s="165"/>
      <c r="I216" s="165"/>
      <c r="J216" s="166"/>
      <c r="K216" s="167"/>
      <c r="L216" s="168"/>
      <c r="M216" s="59"/>
    </row>
    <row r="217" spans="1:13" ht="15" x14ac:dyDescent="0.2">
      <c r="A217" s="153" t="s">
        <v>316</v>
      </c>
      <c r="B217" s="150">
        <v>157.68</v>
      </c>
      <c r="C217" s="109" t="s">
        <v>7</v>
      </c>
      <c r="D217" s="165"/>
      <c r="E217" s="165"/>
      <c r="F217" s="165"/>
      <c r="G217" s="165"/>
      <c r="H217" s="165"/>
      <c r="I217" s="165"/>
      <c r="J217" s="166"/>
      <c r="K217" s="167"/>
      <c r="L217" s="168"/>
      <c r="M217" s="59"/>
    </row>
    <row r="218" spans="1:13" ht="15" x14ac:dyDescent="0.2">
      <c r="A218" s="165"/>
      <c r="B218" s="165"/>
      <c r="C218" s="165"/>
      <c r="D218" s="165"/>
      <c r="E218" s="165"/>
      <c r="F218" s="165"/>
      <c r="G218" s="165"/>
      <c r="H218" s="165"/>
      <c r="I218" s="165"/>
      <c r="J218" s="166"/>
      <c r="K218" s="167"/>
      <c r="L218" s="168"/>
      <c r="M218" s="93"/>
    </row>
    <row r="219" spans="1:13" ht="15" x14ac:dyDescent="0.2">
      <c r="A219" s="277" t="s">
        <v>85</v>
      </c>
      <c r="B219" s="278"/>
      <c r="C219" s="278"/>
      <c r="D219" s="278"/>
      <c r="E219" s="278"/>
      <c r="F219" s="278"/>
      <c r="G219" s="278"/>
      <c r="H219" s="278"/>
      <c r="I219" s="279"/>
      <c r="J219" s="72">
        <f>B217</f>
        <v>157.68</v>
      </c>
      <c r="K219" s="73" t="s">
        <v>7</v>
      </c>
      <c r="L219" s="168"/>
      <c r="M219" s="93"/>
    </row>
    <row r="220" spans="1:13" ht="15" x14ac:dyDescent="0.2">
      <c r="A220" s="165"/>
      <c r="B220" s="165"/>
      <c r="C220" s="165"/>
      <c r="D220" s="165"/>
      <c r="E220" s="165"/>
      <c r="F220" s="165"/>
      <c r="G220" s="165"/>
      <c r="H220" s="165"/>
      <c r="I220" s="165"/>
      <c r="J220" s="166"/>
      <c r="K220" s="167"/>
      <c r="L220" s="168"/>
      <c r="M220" s="93"/>
    </row>
    <row r="221" spans="1:13" ht="15" x14ac:dyDescent="0.2">
      <c r="A221" s="268" t="s">
        <v>86</v>
      </c>
      <c r="B221" s="269"/>
      <c r="C221" s="269"/>
      <c r="D221" s="269"/>
      <c r="E221" s="269"/>
      <c r="F221" s="269"/>
      <c r="G221" s="269"/>
      <c r="H221" s="269"/>
      <c r="I221" s="270"/>
      <c r="J221" s="78">
        <v>0</v>
      </c>
      <c r="K221" s="84" t="s">
        <v>7</v>
      </c>
      <c r="L221" s="168"/>
      <c r="M221" s="93"/>
    </row>
    <row r="222" spans="1:13" ht="15" x14ac:dyDescent="0.2">
      <c r="A222" s="271" t="s">
        <v>87</v>
      </c>
      <c r="B222" s="272"/>
      <c r="C222" s="272"/>
      <c r="D222" s="272"/>
      <c r="E222" s="272"/>
      <c r="F222" s="272"/>
      <c r="G222" s="272"/>
      <c r="H222" s="272"/>
      <c r="I222" s="273"/>
      <c r="J222" s="83">
        <f>J219</f>
        <v>157.68</v>
      </c>
      <c r="K222" s="73" t="s">
        <v>7</v>
      </c>
      <c r="L222" s="168"/>
      <c r="M222" s="93"/>
    </row>
    <row r="223" spans="1:13" ht="15" x14ac:dyDescent="0.2">
      <c r="A223" s="274" t="s">
        <v>88</v>
      </c>
      <c r="B223" s="275"/>
      <c r="C223" s="275"/>
      <c r="D223" s="275"/>
      <c r="E223" s="275"/>
      <c r="F223" s="275"/>
      <c r="G223" s="275"/>
      <c r="H223" s="275"/>
      <c r="I223" s="276"/>
      <c r="J223" s="74">
        <f>J221+J222</f>
        <v>157.68</v>
      </c>
      <c r="K223" s="84" t="s">
        <v>7</v>
      </c>
      <c r="L223" s="168"/>
      <c r="M223" s="93"/>
    </row>
    <row r="225" spans="1:13" ht="15" x14ac:dyDescent="0.25">
      <c r="A225" s="306" t="s">
        <v>317</v>
      </c>
      <c r="B225" s="306"/>
      <c r="C225" s="306"/>
      <c r="D225" s="306"/>
      <c r="E225" s="306"/>
      <c r="F225" s="306"/>
      <c r="G225" s="306"/>
      <c r="H225" s="306"/>
      <c r="I225" s="306"/>
      <c r="J225" s="306"/>
      <c r="K225" s="306"/>
      <c r="L225" s="306"/>
      <c r="M225" s="306"/>
    </row>
    <row r="226" spans="1:13" ht="15" x14ac:dyDescent="0.2">
      <c r="A226" s="93"/>
      <c r="B226" s="93"/>
      <c r="C226" s="93"/>
      <c r="D226" s="93"/>
      <c r="E226" s="165"/>
      <c r="F226" s="165"/>
      <c r="G226" s="165"/>
      <c r="H226" s="165"/>
      <c r="I226" s="165"/>
      <c r="J226" s="166"/>
      <c r="K226" s="167"/>
      <c r="L226" s="168"/>
      <c r="M226" s="59"/>
    </row>
    <row r="227" spans="1:13" ht="15" x14ac:dyDescent="0.2">
      <c r="A227" s="154"/>
      <c r="B227" s="307" t="s">
        <v>93</v>
      </c>
      <c r="C227" s="308"/>
      <c r="D227" s="165"/>
      <c r="E227" s="165"/>
      <c r="F227" s="165"/>
      <c r="G227" s="165"/>
      <c r="H227" s="165"/>
      <c r="I227" s="165"/>
      <c r="J227" s="166"/>
      <c r="K227" s="167"/>
      <c r="L227" s="168"/>
      <c r="M227" s="59"/>
    </row>
    <row r="228" spans="1:13" ht="15" x14ac:dyDescent="0.2">
      <c r="A228" s="153" t="s">
        <v>316</v>
      </c>
      <c r="B228" s="150">
        <v>157.68</v>
      </c>
      <c r="C228" s="109" t="s">
        <v>7</v>
      </c>
      <c r="D228" s="165"/>
      <c r="E228" s="165"/>
      <c r="F228" s="165"/>
      <c r="G228" s="165"/>
      <c r="H228" s="165"/>
      <c r="I228" s="165"/>
      <c r="J228" s="166"/>
      <c r="K228" s="167"/>
      <c r="L228" s="168"/>
      <c r="M228" s="59"/>
    </row>
    <row r="229" spans="1:13" ht="15" x14ac:dyDescent="0.2">
      <c r="A229" s="165"/>
      <c r="B229" s="165"/>
      <c r="C229" s="165"/>
      <c r="D229" s="165"/>
      <c r="E229" s="165"/>
      <c r="F229" s="165"/>
      <c r="G229" s="165"/>
      <c r="H229" s="165"/>
      <c r="I229" s="165"/>
      <c r="J229" s="166"/>
      <c r="K229" s="167"/>
      <c r="L229" s="168"/>
      <c r="M229" s="93"/>
    </row>
    <row r="230" spans="1:13" ht="15" x14ac:dyDescent="0.2">
      <c r="A230" s="277" t="s">
        <v>85</v>
      </c>
      <c r="B230" s="278"/>
      <c r="C230" s="278"/>
      <c r="D230" s="278"/>
      <c r="E230" s="278"/>
      <c r="F230" s="278"/>
      <c r="G230" s="278"/>
      <c r="H230" s="278"/>
      <c r="I230" s="279"/>
      <c r="J230" s="72">
        <f>B228</f>
        <v>157.68</v>
      </c>
      <c r="K230" s="73" t="s">
        <v>7</v>
      </c>
      <c r="L230" s="168"/>
      <c r="M230" s="93"/>
    </row>
    <row r="231" spans="1:13" ht="15" x14ac:dyDescent="0.2">
      <c r="A231" s="165"/>
      <c r="B231" s="165"/>
      <c r="C231" s="165"/>
      <c r="D231" s="165"/>
      <c r="E231" s="165"/>
      <c r="F231" s="165"/>
      <c r="G231" s="165"/>
      <c r="H231" s="165"/>
      <c r="I231" s="165"/>
      <c r="J231" s="166"/>
      <c r="K231" s="167"/>
      <c r="L231" s="168"/>
      <c r="M231" s="93"/>
    </row>
    <row r="232" spans="1:13" ht="15" x14ac:dyDescent="0.2">
      <c r="A232" s="268" t="s">
        <v>86</v>
      </c>
      <c r="B232" s="269"/>
      <c r="C232" s="269"/>
      <c r="D232" s="269"/>
      <c r="E232" s="269"/>
      <c r="F232" s="269"/>
      <c r="G232" s="269"/>
      <c r="H232" s="269"/>
      <c r="I232" s="270"/>
      <c r="J232" s="78">
        <v>0</v>
      </c>
      <c r="K232" s="84" t="s">
        <v>7</v>
      </c>
      <c r="L232" s="168"/>
      <c r="M232" s="93"/>
    </row>
    <row r="233" spans="1:13" ht="15" x14ac:dyDescent="0.2">
      <c r="A233" s="271" t="s">
        <v>87</v>
      </c>
      <c r="B233" s="272"/>
      <c r="C233" s="272"/>
      <c r="D233" s="272"/>
      <c r="E233" s="272"/>
      <c r="F233" s="272"/>
      <c r="G233" s="272"/>
      <c r="H233" s="272"/>
      <c r="I233" s="273"/>
      <c r="J233" s="83">
        <f>J230</f>
        <v>157.68</v>
      </c>
      <c r="K233" s="73" t="s">
        <v>7</v>
      </c>
      <c r="L233" s="168"/>
      <c r="M233" s="93"/>
    </row>
    <row r="234" spans="1:13" ht="15" x14ac:dyDescent="0.2">
      <c r="A234" s="274" t="s">
        <v>88</v>
      </c>
      <c r="B234" s="275"/>
      <c r="C234" s="275"/>
      <c r="D234" s="275"/>
      <c r="E234" s="275"/>
      <c r="F234" s="275"/>
      <c r="G234" s="275"/>
      <c r="H234" s="275"/>
      <c r="I234" s="276"/>
      <c r="J234" s="74">
        <f>J232+J233</f>
        <v>157.68</v>
      </c>
      <c r="K234" s="84" t="s">
        <v>7</v>
      </c>
      <c r="L234" s="168"/>
      <c r="M234" s="93"/>
    </row>
    <row r="239" spans="1:13" ht="15" x14ac:dyDescent="0.25">
      <c r="A239" s="280" t="s">
        <v>318</v>
      </c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2"/>
    </row>
    <row r="240" spans="1:13" ht="15" x14ac:dyDescent="0.25">
      <c r="A240" s="306" t="s">
        <v>319</v>
      </c>
      <c r="B240" s="306"/>
      <c r="C240" s="306"/>
      <c r="D240" s="306"/>
      <c r="E240" s="306"/>
      <c r="F240" s="306"/>
      <c r="G240" s="306"/>
      <c r="H240" s="306"/>
      <c r="I240" s="306"/>
      <c r="J240" s="306"/>
      <c r="K240" s="306"/>
      <c r="L240" s="306"/>
      <c r="M240" s="306"/>
    </row>
    <row r="241" spans="1:13" ht="15" x14ac:dyDescent="0.2">
      <c r="A241" s="93"/>
      <c r="B241" s="93"/>
      <c r="C241" s="93"/>
      <c r="D241" s="93"/>
      <c r="E241" s="165"/>
      <c r="F241" s="165"/>
      <c r="G241" s="165"/>
      <c r="H241" s="165"/>
      <c r="I241" s="165"/>
      <c r="J241" s="166"/>
      <c r="K241" s="167"/>
      <c r="L241" s="168"/>
      <c r="M241" s="59"/>
    </row>
    <row r="242" spans="1:13" ht="15" x14ac:dyDescent="0.2">
      <c r="A242" s="154"/>
      <c r="B242" s="307" t="s">
        <v>93</v>
      </c>
      <c r="C242" s="308"/>
      <c r="D242" s="165"/>
      <c r="E242" s="165"/>
      <c r="F242" s="165"/>
      <c r="G242" s="165"/>
      <c r="H242" s="165"/>
      <c r="I242" s="165"/>
      <c r="J242" s="166"/>
      <c r="K242" s="167"/>
      <c r="L242" s="168"/>
      <c r="M242" s="59"/>
    </row>
    <row r="243" spans="1:13" ht="15" x14ac:dyDescent="0.2">
      <c r="A243" s="153" t="s">
        <v>314</v>
      </c>
      <c r="B243" s="150">
        <v>20.18</v>
      </c>
      <c r="C243" s="109" t="s">
        <v>7</v>
      </c>
      <c r="D243" s="165"/>
      <c r="E243" s="165"/>
      <c r="F243" s="165"/>
      <c r="G243" s="165"/>
      <c r="H243" s="165"/>
      <c r="I243" s="165"/>
      <c r="J243" s="166"/>
      <c r="K243" s="167"/>
      <c r="L243" s="168"/>
      <c r="M243" s="59"/>
    </row>
    <row r="244" spans="1:13" ht="15" x14ac:dyDescent="0.2">
      <c r="A244" s="165"/>
      <c r="B244" s="165"/>
      <c r="C244" s="165"/>
      <c r="D244" s="165"/>
      <c r="E244" s="165"/>
      <c r="F244" s="165"/>
      <c r="G244" s="165"/>
      <c r="H244" s="165"/>
      <c r="I244" s="165"/>
      <c r="J244" s="166"/>
      <c r="K244" s="167"/>
      <c r="L244" s="168"/>
      <c r="M244" s="93"/>
    </row>
    <row r="245" spans="1:13" ht="15" x14ac:dyDescent="0.2">
      <c r="A245" s="277" t="s">
        <v>85</v>
      </c>
      <c r="B245" s="278"/>
      <c r="C245" s="278"/>
      <c r="D245" s="278"/>
      <c r="E245" s="278"/>
      <c r="F245" s="278"/>
      <c r="G245" s="278"/>
      <c r="H245" s="278"/>
      <c r="I245" s="279"/>
      <c r="J245" s="72">
        <f>B243</f>
        <v>20.18</v>
      </c>
      <c r="K245" s="73" t="s">
        <v>7</v>
      </c>
      <c r="L245" s="168"/>
      <c r="M245" s="93"/>
    </row>
    <row r="246" spans="1:13" ht="15" x14ac:dyDescent="0.2">
      <c r="A246" s="165"/>
      <c r="B246" s="165"/>
      <c r="C246" s="165"/>
      <c r="D246" s="165"/>
      <c r="E246" s="165"/>
      <c r="F246" s="165"/>
      <c r="G246" s="165"/>
      <c r="H246" s="165"/>
      <c r="I246" s="165"/>
      <c r="J246" s="166"/>
      <c r="K246" s="167"/>
      <c r="L246" s="168"/>
      <c r="M246" s="93"/>
    </row>
    <row r="247" spans="1:13" ht="15" x14ac:dyDescent="0.2">
      <c r="A247" s="268" t="s">
        <v>86</v>
      </c>
      <c r="B247" s="269"/>
      <c r="C247" s="269"/>
      <c r="D247" s="269"/>
      <c r="E247" s="269"/>
      <c r="F247" s="269"/>
      <c r="G247" s="269"/>
      <c r="H247" s="269"/>
      <c r="I247" s="270"/>
      <c r="J247" s="78">
        <v>0</v>
      </c>
      <c r="K247" s="84" t="s">
        <v>7</v>
      </c>
      <c r="L247" s="168"/>
      <c r="M247" s="93"/>
    </row>
    <row r="248" spans="1:13" ht="15" x14ac:dyDescent="0.2">
      <c r="A248" s="271" t="s">
        <v>87</v>
      </c>
      <c r="B248" s="272"/>
      <c r="C248" s="272"/>
      <c r="D248" s="272"/>
      <c r="E248" s="272"/>
      <c r="F248" s="272"/>
      <c r="G248" s="272"/>
      <c r="H248" s="272"/>
      <c r="I248" s="273"/>
      <c r="J248" s="83">
        <f>J245</f>
        <v>20.18</v>
      </c>
      <c r="K248" s="73" t="s">
        <v>7</v>
      </c>
      <c r="L248" s="168"/>
      <c r="M248" s="93"/>
    </row>
    <row r="249" spans="1:13" ht="15" x14ac:dyDescent="0.2">
      <c r="A249" s="274" t="s">
        <v>88</v>
      </c>
      <c r="B249" s="275"/>
      <c r="C249" s="275"/>
      <c r="D249" s="275"/>
      <c r="E249" s="275"/>
      <c r="F249" s="275"/>
      <c r="G249" s="275"/>
      <c r="H249" s="275"/>
      <c r="I249" s="276"/>
      <c r="J249" s="74">
        <f>J247+J248</f>
        <v>20.18</v>
      </c>
      <c r="K249" s="84" t="s">
        <v>7</v>
      </c>
      <c r="L249" s="168"/>
      <c r="M249" s="93"/>
    </row>
    <row r="251" spans="1:13" ht="15" x14ac:dyDescent="0.25">
      <c r="A251" s="306" t="s">
        <v>320</v>
      </c>
      <c r="B251" s="306"/>
      <c r="C251" s="306"/>
      <c r="D251" s="306"/>
      <c r="E251" s="306"/>
      <c r="F251" s="306"/>
      <c r="G251" s="306"/>
      <c r="H251" s="306"/>
      <c r="I251" s="306"/>
      <c r="J251" s="306"/>
      <c r="K251" s="306"/>
      <c r="L251" s="306"/>
      <c r="M251" s="306"/>
    </row>
    <row r="252" spans="1:13" ht="15" x14ac:dyDescent="0.2">
      <c r="A252" s="93"/>
      <c r="B252" s="93"/>
      <c r="C252" s="93"/>
      <c r="D252" s="93"/>
      <c r="E252" s="165"/>
      <c r="F252" s="165"/>
      <c r="G252" s="165"/>
      <c r="H252" s="165"/>
      <c r="I252" s="165"/>
      <c r="J252" s="166"/>
      <c r="K252" s="167"/>
      <c r="L252" s="168"/>
      <c r="M252" s="59"/>
    </row>
    <row r="253" spans="1:13" ht="15" x14ac:dyDescent="0.2">
      <c r="A253" s="154"/>
      <c r="B253" s="307" t="s">
        <v>93</v>
      </c>
      <c r="C253" s="308"/>
      <c r="D253" s="165"/>
      <c r="E253" s="165"/>
      <c r="F253" s="165"/>
      <c r="G253" s="165"/>
      <c r="H253" s="165"/>
      <c r="I253" s="165"/>
      <c r="J253" s="166"/>
      <c r="K253" s="167"/>
      <c r="L253" s="168"/>
      <c r="M253" s="59"/>
    </row>
    <row r="254" spans="1:13" ht="15" x14ac:dyDescent="0.2">
      <c r="A254" s="153" t="s">
        <v>316</v>
      </c>
      <c r="B254" s="150">
        <v>20.18</v>
      </c>
      <c r="C254" s="109" t="s">
        <v>7</v>
      </c>
      <c r="D254" s="165"/>
      <c r="E254" s="165"/>
      <c r="F254" s="165"/>
      <c r="G254" s="165"/>
      <c r="H254" s="165"/>
      <c r="I254" s="165"/>
      <c r="J254" s="166"/>
      <c r="K254" s="167"/>
      <c r="L254" s="168"/>
      <c r="M254" s="59"/>
    </row>
    <row r="255" spans="1:13" ht="15" x14ac:dyDescent="0.2">
      <c r="A255" s="165"/>
      <c r="B255" s="165"/>
      <c r="C255" s="165"/>
      <c r="D255" s="165"/>
      <c r="E255" s="165"/>
      <c r="F255" s="165"/>
      <c r="G255" s="165"/>
      <c r="H255" s="165"/>
      <c r="I255" s="165"/>
      <c r="J255" s="166"/>
      <c r="K255" s="167"/>
      <c r="L255" s="168"/>
      <c r="M255" s="93"/>
    </row>
    <row r="256" spans="1:13" ht="15" x14ac:dyDescent="0.2">
      <c r="A256" s="277" t="s">
        <v>85</v>
      </c>
      <c r="B256" s="278"/>
      <c r="C256" s="278"/>
      <c r="D256" s="278"/>
      <c r="E256" s="278"/>
      <c r="F256" s="278"/>
      <c r="G256" s="278"/>
      <c r="H256" s="278"/>
      <c r="I256" s="279"/>
      <c r="J256" s="72">
        <f>B254</f>
        <v>20.18</v>
      </c>
      <c r="K256" s="73" t="s">
        <v>7</v>
      </c>
      <c r="L256" s="168"/>
      <c r="M256" s="93"/>
    </row>
    <row r="257" spans="1:13" ht="15" x14ac:dyDescent="0.2">
      <c r="A257" s="165"/>
      <c r="B257" s="165"/>
      <c r="C257" s="165"/>
      <c r="D257" s="165"/>
      <c r="E257" s="165"/>
      <c r="F257" s="165"/>
      <c r="G257" s="165"/>
      <c r="H257" s="165"/>
      <c r="I257" s="165"/>
      <c r="J257" s="166"/>
      <c r="K257" s="167"/>
      <c r="L257" s="168"/>
      <c r="M257" s="93"/>
    </row>
    <row r="258" spans="1:13" ht="15" x14ac:dyDescent="0.2">
      <c r="A258" s="268" t="s">
        <v>86</v>
      </c>
      <c r="B258" s="269"/>
      <c r="C258" s="269"/>
      <c r="D258" s="269"/>
      <c r="E258" s="269"/>
      <c r="F258" s="269"/>
      <c r="G258" s="269"/>
      <c r="H258" s="269"/>
      <c r="I258" s="270"/>
      <c r="J258" s="78">
        <v>0</v>
      </c>
      <c r="K258" s="84" t="s">
        <v>7</v>
      </c>
      <c r="L258" s="168"/>
      <c r="M258" s="93"/>
    </row>
    <row r="259" spans="1:13" ht="15" x14ac:dyDescent="0.2">
      <c r="A259" s="271" t="s">
        <v>87</v>
      </c>
      <c r="B259" s="272"/>
      <c r="C259" s="272"/>
      <c r="D259" s="272"/>
      <c r="E259" s="272"/>
      <c r="F259" s="272"/>
      <c r="G259" s="272"/>
      <c r="H259" s="272"/>
      <c r="I259" s="273"/>
      <c r="J259" s="83">
        <f>J256</f>
        <v>20.18</v>
      </c>
      <c r="K259" s="73" t="s">
        <v>7</v>
      </c>
      <c r="L259" s="168"/>
      <c r="M259" s="93"/>
    </row>
    <row r="260" spans="1:13" ht="15" x14ac:dyDescent="0.2">
      <c r="A260" s="274" t="s">
        <v>88</v>
      </c>
      <c r="B260" s="275"/>
      <c r="C260" s="275"/>
      <c r="D260" s="275"/>
      <c r="E260" s="275"/>
      <c r="F260" s="275"/>
      <c r="G260" s="275"/>
      <c r="H260" s="275"/>
      <c r="I260" s="276"/>
      <c r="J260" s="74">
        <f>J258+J259</f>
        <v>20.18</v>
      </c>
      <c r="K260" s="84" t="s">
        <v>7</v>
      </c>
      <c r="L260" s="168"/>
      <c r="M260" s="93"/>
    </row>
    <row r="262" spans="1:13" ht="15" x14ac:dyDescent="0.25">
      <c r="A262" s="306" t="s">
        <v>321</v>
      </c>
      <c r="B262" s="306"/>
      <c r="C262" s="306"/>
      <c r="D262" s="306"/>
      <c r="E262" s="306"/>
      <c r="F262" s="306"/>
      <c r="G262" s="306"/>
      <c r="H262" s="306"/>
      <c r="I262" s="306"/>
      <c r="J262" s="306"/>
      <c r="K262" s="306"/>
      <c r="L262" s="306"/>
      <c r="M262" s="306"/>
    </row>
    <row r="263" spans="1:13" ht="15" x14ac:dyDescent="0.2">
      <c r="A263" s="93"/>
      <c r="B263" s="93"/>
      <c r="C263" s="93"/>
      <c r="D263" s="93"/>
      <c r="E263" s="165"/>
      <c r="F263" s="165"/>
      <c r="G263" s="165"/>
      <c r="H263" s="165"/>
      <c r="I263" s="165"/>
      <c r="J263" s="166"/>
      <c r="K263" s="167"/>
      <c r="L263" s="168"/>
      <c r="M263" s="59"/>
    </row>
    <row r="264" spans="1:13" ht="15" x14ac:dyDescent="0.2">
      <c r="A264" s="154"/>
      <c r="B264" s="307" t="s">
        <v>93</v>
      </c>
      <c r="C264" s="308"/>
      <c r="D264" s="165"/>
      <c r="E264" s="165"/>
      <c r="F264" s="165"/>
      <c r="G264" s="165"/>
      <c r="H264" s="165"/>
      <c r="I264" s="165"/>
      <c r="J264" s="166"/>
      <c r="K264" s="167"/>
      <c r="L264" s="168"/>
      <c r="M264" s="59"/>
    </row>
    <row r="265" spans="1:13" ht="15" x14ac:dyDescent="0.2">
      <c r="A265" s="153" t="s">
        <v>316</v>
      </c>
      <c r="B265" s="150">
        <v>20.18</v>
      </c>
      <c r="C265" s="109" t="s">
        <v>7</v>
      </c>
      <c r="D265" s="165"/>
      <c r="E265" s="165"/>
      <c r="F265" s="165"/>
      <c r="G265" s="165"/>
      <c r="H265" s="165"/>
      <c r="I265" s="165"/>
      <c r="J265" s="166"/>
      <c r="K265" s="167"/>
      <c r="L265" s="168"/>
      <c r="M265" s="59"/>
    </row>
    <row r="266" spans="1:13" ht="15" x14ac:dyDescent="0.2">
      <c r="A266" s="165"/>
      <c r="B266" s="165"/>
      <c r="C266" s="165"/>
      <c r="D266" s="165"/>
      <c r="E266" s="165"/>
      <c r="F266" s="165"/>
      <c r="G266" s="165"/>
      <c r="H266" s="165"/>
      <c r="I266" s="165"/>
      <c r="J266" s="166"/>
      <c r="K266" s="167"/>
      <c r="L266" s="168"/>
      <c r="M266" s="93"/>
    </row>
    <row r="267" spans="1:13" ht="15" x14ac:dyDescent="0.2">
      <c r="A267" s="277" t="s">
        <v>85</v>
      </c>
      <c r="B267" s="278"/>
      <c r="C267" s="278"/>
      <c r="D267" s="278"/>
      <c r="E267" s="278"/>
      <c r="F267" s="278"/>
      <c r="G267" s="278"/>
      <c r="H267" s="278"/>
      <c r="I267" s="279"/>
      <c r="J267" s="72">
        <f>B265</f>
        <v>20.18</v>
      </c>
      <c r="K267" s="73" t="s">
        <v>7</v>
      </c>
      <c r="L267" s="168"/>
      <c r="M267" s="93"/>
    </row>
    <row r="268" spans="1:13" ht="15" x14ac:dyDescent="0.2">
      <c r="A268" s="165"/>
      <c r="B268" s="165"/>
      <c r="C268" s="165"/>
      <c r="D268" s="165"/>
      <c r="E268" s="165"/>
      <c r="F268" s="165"/>
      <c r="G268" s="165"/>
      <c r="H268" s="165"/>
      <c r="I268" s="165"/>
      <c r="J268" s="166"/>
      <c r="K268" s="167"/>
      <c r="L268" s="168"/>
      <c r="M268" s="93"/>
    </row>
    <row r="269" spans="1:13" ht="15" x14ac:dyDescent="0.2">
      <c r="A269" s="268" t="s">
        <v>86</v>
      </c>
      <c r="B269" s="269"/>
      <c r="C269" s="269"/>
      <c r="D269" s="269"/>
      <c r="E269" s="269"/>
      <c r="F269" s="269"/>
      <c r="G269" s="269"/>
      <c r="H269" s="269"/>
      <c r="I269" s="270"/>
      <c r="J269" s="78">
        <v>0</v>
      </c>
      <c r="K269" s="84" t="s">
        <v>7</v>
      </c>
      <c r="L269" s="168"/>
      <c r="M269" s="93"/>
    </row>
    <row r="270" spans="1:13" ht="15" x14ac:dyDescent="0.2">
      <c r="A270" s="271" t="s">
        <v>87</v>
      </c>
      <c r="B270" s="272"/>
      <c r="C270" s="272"/>
      <c r="D270" s="272"/>
      <c r="E270" s="272"/>
      <c r="F270" s="272"/>
      <c r="G270" s="272"/>
      <c r="H270" s="272"/>
      <c r="I270" s="273"/>
      <c r="J270" s="83">
        <f>J267</f>
        <v>20.18</v>
      </c>
      <c r="K270" s="73" t="s">
        <v>7</v>
      </c>
      <c r="L270" s="168"/>
      <c r="M270" s="93"/>
    </row>
    <row r="271" spans="1:13" ht="15" x14ac:dyDescent="0.2">
      <c r="A271" s="274" t="s">
        <v>88</v>
      </c>
      <c r="B271" s="275"/>
      <c r="C271" s="275"/>
      <c r="D271" s="275"/>
      <c r="E271" s="275"/>
      <c r="F271" s="275"/>
      <c r="G271" s="275"/>
      <c r="H271" s="275"/>
      <c r="I271" s="276"/>
      <c r="J271" s="74">
        <f>J269+J270</f>
        <v>20.18</v>
      </c>
      <c r="K271" s="84" t="s">
        <v>7</v>
      </c>
      <c r="L271" s="168"/>
      <c r="M271" s="93"/>
    </row>
    <row r="285" spans="2:7" ht="15" x14ac:dyDescent="0.2">
      <c r="B285" s="265" t="s">
        <v>228</v>
      </c>
      <c r="C285" s="265"/>
      <c r="D285" s="265"/>
      <c r="E285" s="265"/>
      <c r="F285" s="265"/>
      <c r="G285" s="265"/>
    </row>
    <row r="286" spans="2:7" ht="15" x14ac:dyDescent="0.25">
      <c r="B286" s="89"/>
      <c r="C286" s="264" t="s">
        <v>229</v>
      </c>
      <c r="D286" s="264"/>
      <c r="E286" s="264"/>
      <c r="F286" s="89"/>
      <c r="G286"/>
    </row>
  </sheetData>
  <mergeCells count="148">
    <mergeCell ref="B285:G285"/>
    <mergeCell ref="C286:E286"/>
    <mergeCell ref="A271:I271"/>
    <mergeCell ref="A262:M262"/>
    <mergeCell ref="B264:C264"/>
    <mergeCell ref="A267:I267"/>
    <mergeCell ref="A269:I269"/>
    <mergeCell ref="A270:I270"/>
    <mergeCell ref="B253:C253"/>
    <mergeCell ref="A256:I256"/>
    <mergeCell ref="A258:I258"/>
    <mergeCell ref="A259:I259"/>
    <mergeCell ref="A260:I260"/>
    <mergeCell ref="A245:I245"/>
    <mergeCell ref="A247:I247"/>
    <mergeCell ref="A248:I248"/>
    <mergeCell ref="A249:I249"/>
    <mergeCell ref="A251:M251"/>
    <mergeCell ref="A233:I233"/>
    <mergeCell ref="A234:I234"/>
    <mergeCell ref="A239:M239"/>
    <mergeCell ref="A240:M240"/>
    <mergeCell ref="B242:C242"/>
    <mergeCell ref="A223:I223"/>
    <mergeCell ref="A225:M225"/>
    <mergeCell ref="B227:C227"/>
    <mergeCell ref="A230:I230"/>
    <mergeCell ref="A232:I232"/>
    <mergeCell ref="A214:M214"/>
    <mergeCell ref="B216:C216"/>
    <mergeCell ref="A219:I219"/>
    <mergeCell ref="A221:I221"/>
    <mergeCell ref="A222:I222"/>
    <mergeCell ref="A190:M190"/>
    <mergeCell ref="B192:C192"/>
    <mergeCell ref="A195:I195"/>
    <mergeCell ref="A186:I186"/>
    <mergeCell ref="A187:I187"/>
    <mergeCell ref="A188:I188"/>
    <mergeCell ref="A197:I197"/>
    <mergeCell ref="A198:I198"/>
    <mergeCell ref="A199:I199"/>
    <mergeCell ref="A201:M201"/>
    <mergeCell ref="A202:M202"/>
    <mergeCell ref="A203:M203"/>
    <mergeCell ref="B205:C205"/>
    <mergeCell ref="A208:I208"/>
    <mergeCell ref="A210:I210"/>
    <mergeCell ref="A211:I211"/>
    <mergeCell ref="A212:I212"/>
    <mergeCell ref="A25:M25"/>
    <mergeCell ref="A77:M77"/>
    <mergeCell ref="A82:I82"/>
    <mergeCell ref="A111:M111"/>
    <mergeCell ref="B113:C113"/>
    <mergeCell ref="A108:I108"/>
    <mergeCell ref="A110:M110"/>
    <mergeCell ref="A93:I93"/>
    <mergeCell ref="A95:I95"/>
    <mergeCell ref="A96:I96"/>
    <mergeCell ref="A97:I97"/>
    <mergeCell ref="A99:M99"/>
    <mergeCell ref="A150:I150"/>
    <mergeCell ref="A151:I151"/>
    <mergeCell ref="A152:I152"/>
    <mergeCell ref="A154:M154"/>
    <mergeCell ref="A167:M167"/>
    <mergeCell ref="A139:I139"/>
    <mergeCell ref="A140:I140"/>
    <mergeCell ref="A141:I141"/>
    <mergeCell ref="A143:M143"/>
    <mergeCell ref="B145:C145"/>
    <mergeCell ref="B90:C90"/>
    <mergeCell ref="A126:I126"/>
    <mergeCell ref="A130:I130"/>
    <mergeCell ref="B134:C134"/>
    <mergeCell ref="A137:I137"/>
    <mergeCell ref="A129:I129"/>
    <mergeCell ref="A116:I116"/>
    <mergeCell ref="A120:I120"/>
    <mergeCell ref="A119:I119"/>
    <mergeCell ref="A121:M121"/>
    <mergeCell ref="B123:C123"/>
    <mergeCell ref="A58:I58"/>
    <mergeCell ref="A132:M132"/>
    <mergeCell ref="A60:I60"/>
    <mergeCell ref="A61:I61"/>
    <mergeCell ref="A148:I148"/>
    <mergeCell ref="B101:C101"/>
    <mergeCell ref="A104:I104"/>
    <mergeCell ref="A106:I106"/>
    <mergeCell ref="A107:I107"/>
    <mergeCell ref="A62:I62"/>
    <mergeCell ref="A76:M76"/>
    <mergeCell ref="B79:C79"/>
    <mergeCell ref="A84:I84"/>
    <mergeCell ref="A85:I85"/>
    <mergeCell ref="A86:I86"/>
    <mergeCell ref="A88:M88"/>
    <mergeCell ref="A32:I32"/>
    <mergeCell ref="A33:I33"/>
    <mergeCell ref="A34:I34"/>
    <mergeCell ref="A36:M36"/>
    <mergeCell ref="B38:C38"/>
    <mergeCell ref="A72:I72"/>
    <mergeCell ref="A73:I73"/>
    <mergeCell ref="A156:M156"/>
    <mergeCell ref="B158:C158"/>
    <mergeCell ref="A12:M12"/>
    <mergeCell ref="B14:C14"/>
    <mergeCell ref="A17:I17"/>
    <mergeCell ref="A19:I19"/>
    <mergeCell ref="A20:I20"/>
    <mergeCell ref="A21:I21"/>
    <mergeCell ref="A128:I128"/>
    <mergeCell ref="A118:I118"/>
    <mergeCell ref="A23:M23"/>
    <mergeCell ref="B27:C27"/>
    <mergeCell ref="A24:M24"/>
    <mergeCell ref="A30:I30"/>
    <mergeCell ref="A161:I161"/>
    <mergeCell ref="A155:M155"/>
    <mergeCell ref="A11:M11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A64:M64"/>
    <mergeCell ref="B66:C66"/>
    <mergeCell ref="A69:I69"/>
    <mergeCell ref="A71:I71"/>
    <mergeCell ref="A163:I163"/>
    <mergeCell ref="A164:I164"/>
    <mergeCell ref="A165:I165"/>
    <mergeCell ref="A175:I175"/>
    <mergeCell ref="A176:I176"/>
    <mergeCell ref="B169:C169"/>
    <mergeCell ref="A172:I172"/>
    <mergeCell ref="A174:I174"/>
    <mergeCell ref="A178:M178"/>
    <mergeCell ref="A179:M179"/>
    <mergeCell ref="B181:C181"/>
    <mergeCell ref="A184:I184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63" fitToHeight="0" orientation="portrait" horizontalDpi="360" verticalDpi="360" r:id="rId1"/>
  <headerFooter>
    <oddHeader>&amp;RBM06 - MEMORIAL  BOTAFOGO</oddHead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4"/>
  <sheetViews>
    <sheetView view="pageBreakPreview" topLeftCell="A125" zoomScaleNormal="100" zoomScaleSheetLayoutView="100" workbookViewId="0">
      <selection activeCell="P122" sqref="P122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18"/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</row>
    <row r="2" spans="1:13" ht="18.75" x14ac:dyDescent="0.3">
      <c r="A2" s="319" t="s">
        <v>256</v>
      </c>
      <c r="B2" s="319"/>
      <c r="C2" s="319"/>
      <c r="D2" s="319"/>
      <c r="E2" s="319"/>
      <c r="F2" s="69"/>
      <c r="G2" s="69"/>
      <c r="H2" s="320" t="s">
        <v>257</v>
      </c>
      <c r="I2" s="320"/>
      <c r="J2" s="320"/>
      <c r="K2" s="320"/>
      <c r="L2" s="320"/>
      <c r="M2" s="69"/>
    </row>
    <row r="3" spans="1:13" ht="15.75" x14ac:dyDescent="0.25">
      <c r="A3" s="321" t="s">
        <v>230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</row>
    <row r="4" spans="1:13" ht="15.75" x14ac:dyDescent="0.25">
      <c r="A4" s="322" t="s">
        <v>231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</row>
    <row r="5" spans="1:13" ht="15.75" x14ac:dyDescent="0.25">
      <c r="A5" s="317" t="s">
        <v>232</v>
      </c>
      <c r="B5" s="317"/>
      <c r="C5" s="317"/>
      <c r="D5" s="317"/>
      <c r="E5" s="317"/>
      <c r="F5" s="317"/>
      <c r="G5" s="317" t="s">
        <v>233</v>
      </c>
      <c r="H5" s="317"/>
      <c r="I5" s="317"/>
      <c r="J5" s="317"/>
      <c r="K5" s="317"/>
      <c r="L5" s="317"/>
      <c r="M5" s="317"/>
    </row>
    <row r="6" spans="1:13" x14ac:dyDescent="0.25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</row>
    <row r="7" spans="1:13" x14ac:dyDescent="0.25">
      <c r="A7" s="315"/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</row>
    <row r="8" spans="1:13" x14ac:dyDescent="0.25">
      <c r="A8" s="315"/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</row>
    <row r="9" spans="1:13" x14ac:dyDescent="0.25">
      <c r="A9" s="315"/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</row>
    <row r="10" spans="1:13" x14ac:dyDescent="0.25">
      <c r="A10" s="315"/>
      <c r="B10" s="315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</row>
    <row r="11" spans="1:13" x14ac:dyDescent="0.25">
      <c r="A11" s="315"/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</row>
    <row r="12" spans="1:13" x14ac:dyDescent="0.25">
      <c r="A12" s="315"/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</row>
    <row r="13" spans="1:13" x14ac:dyDescent="0.25">
      <c r="A13" s="315"/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</row>
    <row r="14" spans="1:13" x14ac:dyDescent="0.25">
      <c r="A14" s="315"/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</row>
    <row r="15" spans="1:13" x14ac:dyDescent="0.25">
      <c r="A15" s="315"/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</row>
    <row r="16" spans="1:13" x14ac:dyDescent="0.25">
      <c r="A16" s="315"/>
      <c r="B16" s="315"/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</row>
    <row r="17" spans="1:13" x14ac:dyDescent="0.25">
      <c r="A17" s="315"/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</row>
    <row r="18" spans="1:13" x14ac:dyDescent="0.25">
      <c r="A18" s="315"/>
      <c r="B18" s="315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</row>
    <row r="19" spans="1:13" x14ac:dyDescent="0.25">
      <c r="A19" s="315"/>
      <c r="B19" s="315"/>
      <c r="C19" s="315"/>
      <c r="D19" s="315"/>
      <c r="E19" s="315"/>
      <c r="F19" s="315"/>
      <c r="G19" s="315"/>
      <c r="H19" s="315"/>
      <c r="I19" s="315"/>
      <c r="J19" s="315"/>
      <c r="K19" s="315"/>
      <c r="L19" s="315"/>
      <c r="M19" s="315"/>
    </row>
    <row r="20" spans="1:13" x14ac:dyDescent="0.25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</row>
    <row r="21" spans="1:13" ht="15.75" x14ac:dyDescent="0.25">
      <c r="A21" s="316" t="s">
        <v>261</v>
      </c>
      <c r="B21" s="316"/>
      <c r="C21" s="316"/>
      <c r="D21" s="316"/>
      <c r="E21" s="316"/>
      <c r="F21" s="316"/>
      <c r="G21" s="316" t="s">
        <v>262</v>
      </c>
      <c r="H21" s="316"/>
      <c r="I21" s="316"/>
      <c r="J21" s="316"/>
      <c r="K21" s="316"/>
      <c r="L21" s="316"/>
      <c r="M21" s="316"/>
    </row>
    <row r="22" spans="1:13" x14ac:dyDescent="0.25">
      <c r="A22" s="315"/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</row>
    <row r="23" spans="1:13" x14ac:dyDescent="0.25">
      <c r="A23" s="315"/>
      <c r="B23" s="315"/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</row>
    <row r="24" spans="1:13" x14ac:dyDescent="0.25">
      <c r="A24" s="315"/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</row>
    <row r="25" spans="1:13" x14ac:dyDescent="0.25">
      <c r="A25" s="315"/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</row>
    <row r="26" spans="1:13" x14ac:dyDescent="0.25">
      <c r="A26" s="315"/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</row>
    <row r="27" spans="1:13" x14ac:dyDescent="0.25">
      <c r="A27" s="315"/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</row>
    <row r="28" spans="1:13" x14ac:dyDescent="0.25">
      <c r="A28" s="315"/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</row>
    <row r="29" spans="1:13" x14ac:dyDescent="0.25">
      <c r="A29" s="315"/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</row>
    <row r="30" spans="1:13" x14ac:dyDescent="0.25">
      <c r="A30" s="315"/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</row>
    <row r="31" spans="1:13" x14ac:dyDescent="0.25">
      <c r="A31" s="315"/>
      <c r="B31" s="315"/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315"/>
    </row>
    <row r="32" spans="1:13" x14ac:dyDescent="0.25">
      <c r="A32" s="315"/>
      <c r="B32" s="315"/>
      <c r="C32" s="315"/>
      <c r="D32" s="315"/>
      <c r="E32" s="315"/>
      <c r="F32" s="315"/>
      <c r="G32" s="315"/>
      <c r="H32" s="315"/>
      <c r="I32" s="315"/>
      <c r="J32" s="315"/>
      <c r="K32" s="315"/>
      <c r="L32" s="315"/>
      <c r="M32" s="315"/>
    </row>
    <row r="33" spans="1:13" x14ac:dyDescent="0.25">
      <c r="A33" s="315"/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5"/>
      <c r="M33" s="315"/>
    </row>
    <row r="34" spans="1:13" x14ac:dyDescent="0.25">
      <c r="A34" s="315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</row>
    <row r="35" spans="1:13" x14ac:dyDescent="0.25">
      <c r="A35" s="315"/>
      <c r="B35" s="315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</row>
    <row r="36" spans="1:13" x14ac:dyDescent="0.25">
      <c r="A36" s="315"/>
      <c r="B36" s="315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</row>
    <row r="37" spans="1:13" x14ac:dyDescent="0.25">
      <c r="A37" s="315"/>
      <c r="B37" s="315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</row>
    <row r="38" spans="1:13" x14ac:dyDescent="0.25">
      <c r="A38" s="315"/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</row>
    <row r="39" spans="1:13" ht="15.75" x14ac:dyDescent="0.25">
      <c r="A39" s="316" t="s">
        <v>277</v>
      </c>
      <c r="B39" s="316"/>
      <c r="C39" s="316"/>
      <c r="D39" s="316"/>
      <c r="E39" s="316"/>
      <c r="F39" s="316"/>
      <c r="G39" s="316" t="s">
        <v>278</v>
      </c>
      <c r="H39" s="316"/>
      <c r="I39" s="316"/>
      <c r="J39" s="316"/>
      <c r="K39" s="316"/>
      <c r="L39" s="316"/>
      <c r="M39" s="316"/>
    </row>
    <row r="40" spans="1:13" x14ac:dyDescent="0.25">
      <c r="A40" s="315"/>
      <c r="B40" s="315"/>
      <c r="C40" s="315"/>
      <c r="D40" s="315"/>
      <c r="E40" s="315"/>
      <c r="F40" s="315"/>
      <c r="G40" s="315"/>
      <c r="H40" s="315"/>
      <c r="I40" s="315"/>
      <c r="J40" s="315"/>
      <c r="K40" s="315"/>
      <c r="L40" s="315"/>
      <c r="M40" s="315"/>
    </row>
    <row r="41" spans="1:13" x14ac:dyDescent="0.25">
      <c r="A41" s="315"/>
      <c r="B41" s="315"/>
      <c r="C41" s="315"/>
      <c r="D41" s="315"/>
      <c r="E41" s="315"/>
      <c r="F41" s="315"/>
      <c r="G41" s="315"/>
      <c r="H41" s="315"/>
      <c r="I41" s="315"/>
      <c r="J41" s="315"/>
      <c r="K41" s="315"/>
      <c r="L41" s="315"/>
      <c r="M41" s="315"/>
    </row>
    <row r="42" spans="1:13" x14ac:dyDescent="0.25">
      <c r="A42" s="315"/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</row>
    <row r="43" spans="1:13" x14ac:dyDescent="0.25">
      <c r="A43" s="315"/>
      <c r="B43" s="315"/>
      <c r="C43" s="315"/>
      <c r="D43" s="315"/>
      <c r="E43" s="315"/>
      <c r="F43" s="315"/>
      <c r="G43" s="315"/>
      <c r="H43" s="315"/>
      <c r="I43" s="315"/>
      <c r="J43" s="315"/>
      <c r="K43" s="315"/>
      <c r="L43" s="315"/>
      <c r="M43" s="315"/>
    </row>
    <row r="44" spans="1:13" x14ac:dyDescent="0.25">
      <c r="A44" s="315"/>
      <c r="B44" s="315"/>
      <c r="C44" s="315"/>
      <c r="D44" s="315"/>
      <c r="E44" s="315"/>
      <c r="F44" s="315"/>
      <c r="G44" s="315"/>
      <c r="H44" s="315"/>
      <c r="I44" s="315"/>
      <c r="J44" s="315"/>
      <c r="K44" s="315"/>
      <c r="L44" s="315"/>
      <c r="M44" s="315"/>
    </row>
    <row r="45" spans="1:13" x14ac:dyDescent="0.25">
      <c r="A45" s="315"/>
      <c r="B45" s="315"/>
      <c r="C45" s="315"/>
      <c r="D45" s="315"/>
      <c r="E45" s="315"/>
      <c r="F45" s="315"/>
      <c r="G45" s="315"/>
      <c r="H45" s="315"/>
      <c r="I45" s="315"/>
      <c r="J45" s="315"/>
      <c r="K45" s="315"/>
      <c r="L45" s="315"/>
      <c r="M45" s="315"/>
    </row>
    <row r="46" spans="1:13" x14ac:dyDescent="0.25">
      <c r="A46" s="315"/>
      <c r="B46" s="315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</row>
    <row r="47" spans="1:13" x14ac:dyDescent="0.25">
      <c r="A47" s="315"/>
      <c r="B47" s="315"/>
      <c r="C47" s="315"/>
      <c r="D47" s="315"/>
      <c r="E47" s="315"/>
      <c r="F47" s="315"/>
      <c r="G47" s="315"/>
      <c r="H47" s="315"/>
      <c r="I47" s="315"/>
      <c r="J47" s="315"/>
      <c r="K47" s="315"/>
      <c r="L47" s="315"/>
      <c r="M47" s="315"/>
    </row>
    <row r="48" spans="1:13" x14ac:dyDescent="0.25">
      <c r="A48" s="315"/>
      <c r="B48" s="315"/>
      <c r="C48" s="315"/>
      <c r="D48" s="315"/>
      <c r="E48" s="315"/>
      <c r="F48" s="315"/>
      <c r="G48" s="315"/>
      <c r="H48" s="315"/>
      <c r="I48" s="315"/>
      <c r="J48" s="315"/>
      <c r="K48" s="315"/>
      <c r="L48" s="315"/>
      <c r="M48" s="315"/>
    </row>
    <row r="49" spans="1:13" x14ac:dyDescent="0.25">
      <c r="A49" s="315"/>
      <c r="B49" s="315"/>
      <c r="C49" s="315"/>
      <c r="D49" s="315"/>
      <c r="E49" s="315"/>
      <c r="F49" s="315"/>
      <c r="G49" s="315"/>
      <c r="H49" s="315"/>
      <c r="I49" s="315"/>
      <c r="J49" s="315"/>
      <c r="K49" s="315"/>
      <c r="L49" s="315"/>
      <c r="M49" s="315"/>
    </row>
    <row r="50" spans="1:13" x14ac:dyDescent="0.25">
      <c r="A50" s="315"/>
      <c r="B50" s="315"/>
      <c r="C50" s="315"/>
      <c r="D50" s="315"/>
      <c r="E50" s="315"/>
      <c r="F50" s="315"/>
      <c r="G50" s="315"/>
      <c r="H50" s="315"/>
      <c r="I50" s="315"/>
      <c r="J50" s="315"/>
      <c r="K50" s="315"/>
      <c r="L50" s="315"/>
      <c r="M50" s="315"/>
    </row>
    <row r="51" spans="1:13" x14ac:dyDescent="0.25">
      <c r="A51" s="315"/>
      <c r="B51" s="315"/>
      <c r="C51" s="315"/>
      <c r="D51" s="315"/>
      <c r="E51" s="315"/>
      <c r="F51" s="315"/>
      <c r="G51" s="315"/>
      <c r="H51" s="315"/>
      <c r="I51" s="315"/>
      <c r="J51" s="315"/>
      <c r="K51" s="315"/>
      <c r="L51" s="315"/>
      <c r="M51" s="315"/>
    </row>
    <row r="52" spans="1:13" x14ac:dyDescent="0.25">
      <c r="A52" s="315"/>
      <c r="B52" s="315"/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</row>
    <row r="53" spans="1:13" x14ac:dyDescent="0.25">
      <c r="A53" s="315"/>
      <c r="B53" s="315"/>
      <c r="C53" s="315"/>
      <c r="D53" s="315"/>
      <c r="E53" s="315"/>
      <c r="F53" s="315"/>
      <c r="G53" s="315"/>
      <c r="H53" s="315"/>
      <c r="I53" s="315"/>
      <c r="J53" s="315"/>
      <c r="K53" s="315"/>
      <c r="L53" s="315"/>
      <c r="M53" s="315"/>
    </row>
    <row r="54" spans="1:13" x14ac:dyDescent="0.25">
      <c r="A54" s="315"/>
      <c r="B54" s="315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</row>
    <row r="55" spans="1:13" x14ac:dyDescent="0.25">
      <c r="A55" s="315"/>
      <c r="B55" s="315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</row>
    <row r="56" spans="1:13" x14ac:dyDescent="0.25">
      <c r="A56" s="315"/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</row>
    <row r="57" spans="1:13" ht="15.75" x14ac:dyDescent="0.25">
      <c r="A57" s="316" t="s">
        <v>279</v>
      </c>
      <c r="B57" s="316"/>
      <c r="C57" s="316"/>
      <c r="D57" s="316"/>
      <c r="E57" s="316"/>
      <c r="F57" s="316"/>
      <c r="G57" s="316" t="s">
        <v>280</v>
      </c>
      <c r="H57" s="316"/>
      <c r="I57" s="316"/>
      <c r="J57" s="316"/>
      <c r="K57" s="316"/>
      <c r="L57" s="316"/>
      <c r="M57" s="316"/>
    </row>
    <row r="58" spans="1:13" x14ac:dyDescent="0.25">
      <c r="A58" s="315"/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</row>
    <row r="59" spans="1:13" x14ac:dyDescent="0.25">
      <c r="A59" s="315"/>
      <c r="B59" s="315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</row>
    <row r="60" spans="1:13" x14ac:dyDescent="0.25">
      <c r="A60" s="315"/>
      <c r="B60" s="315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</row>
    <row r="61" spans="1:13" x14ac:dyDescent="0.25">
      <c r="A61" s="315"/>
      <c r="B61" s="315"/>
      <c r="C61" s="315"/>
      <c r="D61" s="315"/>
      <c r="E61" s="315"/>
      <c r="F61" s="315"/>
      <c r="G61" s="315"/>
      <c r="H61" s="315"/>
      <c r="I61" s="315"/>
      <c r="J61" s="315"/>
      <c r="K61" s="315"/>
      <c r="L61" s="315"/>
      <c r="M61" s="315"/>
    </row>
    <row r="62" spans="1:13" x14ac:dyDescent="0.25">
      <c r="A62" s="315"/>
      <c r="B62" s="315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</row>
    <row r="63" spans="1:13" x14ac:dyDescent="0.25">
      <c r="A63" s="315"/>
      <c r="B63" s="315"/>
      <c r="C63" s="315"/>
      <c r="D63" s="315"/>
      <c r="E63" s="315"/>
      <c r="F63" s="315"/>
      <c r="G63" s="315"/>
      <c r="H63" s="315"/>
      <c r="I63" s="315"/>
      <c r="J63" s="315"/>
      <c r="K63" s="315"/>
      <c r="L63" s="315"/>
      <c r="M63" s="315"/>
    </row>
    <row r="64" spans="1:13" x14ac:dyDescent="0.25">
      <c r="A64" s="315"/>
      <c r="B64" s="315"/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</row>
    <row r="65" spans="1:13" x14ac:dyDescent="0.25">
      <c r="A65" s="315"/>
      <c r="B65" s="315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</row>
    <row r="66" spans="1:13" x14ac:dyDescent="0.25">
      <c r="A66" s="315"/>
      <c r="B66" s="315"/>
      <c r="C66" s="315"/>
      <c r="D66" s="315"/>
      <c r="E66" s="315"/>
      <c r="F66" s="315"/>
      <c r="G66" s="315"/>
      <c r="H66" s="315"/>
      <c r="I66" s="315"/>
      <c r="J66" s="315"/>
      <c r="K66" s="315"/>
      <c r="L66" s="315"/>
      <c r="M66" s="315"/>
    </row>
    <row r="67" spans="1:13" x14ac:dyDescent="0.25">
      <c r="A67" s="315"/>
      <c r="B67" s="315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</row>
    <row r="68" spans="1:13" x14ac:dyDescent="0.25">
      <c r="A68" s="315"/>
      <c r="B68" s="315"/>
      <c r="C68" s="315"/>
      <c r="D68" s="315"/>
      <c r="E68" s="315"/>
      <c r="F68" s="315"/>
      <c r="G68" s="315"/>
      <c r="H68" s="315"/>
      <c r="I68" s="315"/>
      <c r="J68" s="315"/>
      <c r="K68" s="315"/>
      <c r="L68" s="315"/>
      <c r="M68" s="315"/>
    </row>
    <row r="69" spans="1:13" x14ac:dyDescent="0.25">
      <c r="A69" s="315"/>
      <c r="B69" s="315"/>
      <c r="C69" s="315"/>
      <c r="D69" s="315"/>
      <c r="E69" s="315"/>
      <c r="F69" s="315"/>
      <c r="G69" s="315"/>
      <c r="H69" s="315"/>
      <c r="I69" s="315"/>
      <c r="J69" s="315"/>
      <c r="K69" s="315"/>
      <c r="L69" s="315"/>
      <c r="M69" s="315"/>
    </row>
    <row r="70" spans="1:13" x14ac:dyDescent="0.25">
      <c r="A70" s="315"/>
      <c r="B70" s="315"/>
      <c r="C70" s="315"/>
      <c r="D70" s="315"/>
      <c r="E70" s="315"/>
      <c r="F70" s="315"/>
      <c r="G70" s="315"/>
      <c r="H70" s="315"/>
      <c r="I70" s="315"/>
      <c r="J70" s="315"/>
      <c r="K70" s="315"/>
      <c r="L70" s="315"/>
      <c r="M70" s="315"/>
    </row>
    <row r="71" spans="1:13" x14ac:dyDescent="0.25">
      <c r="A71" s="315"/>
      <c r="B71" s="315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</row>
    <row r="72" spans="1:13" x14ac:dyDescent="0.25">
      <c r="A72" s="315"/>
      <c r="B72" s="315"/>
      <c r="C72" s="315"/>
      <c r="D72" s="315"/>
      <c r="E72" s="315"/>
      <c r="F72" s="315"/>
      <c r="G72" s="315"/>
      <c r="H72" s="315"/>
      <c r="I72" s="315"/>
      <c r="J72" s="315"/>
      <c r="K72" s="315"/>
      <c r="L72" s="315"/>
      <c r="M72" s="315"/>
    </row>
    <row r="73" spans="1:13" x14ac:dyDescent="0.25">
      <c r="A73" s="315"/>
      <c r="B73" s="315"/>
      <c r="C73" s="315"/>
      <c r="D73" s="315"/>
      <c r="E73" s="315"/>
      <c r="F73" s="315"/>
      <c r="G73" s="315"/>
      <c r="H73" s="315"/>
      <c r="I73" s="315"/>
      <c r="J73" s="315"/>
      <c r="K73" s="315"/>
      <c r="L73" s="315"/>
      <c r="M73" s="315"/>
    </row>
    <row r="74" spans="1:13" x14ac:dyDescent="0.25">
      <c r="A74" s="315"/>
      <c r="B74" s="315"/>
      <c r="C74" s="315"/>
      <c r="D74" s="315"/>
      <c r="E74" s="315"/>
      <c r="F74" s="315"/>
      <c r="G74" s="315"/>
      <c r="H74" s="315"/>
      <c r="I74" s="315"/>
      <c r="J74" s="315"/>
      <c r="K74" s="315"/>
      <c r="L74" s="315"/>
      <c r="M74" s="315"/>
    </row>
    <row r="75" spans="1:13" ht="15.75" x14ac:dyDescent="0.25">
      <c r="A75" s="316" t="s">
        <v>284</v>
      </c>
      <c r="B75" s="316"/>
      <c r="C75" s="316"/>
      <c r="D75" s="316"/>
      <c r="E75" s="316"/>
      <c r="F75" s="316"/>
      <c r="G75" s="316" t="s">
        <v>285</v>
      </c>
      <c r="H75" s="316"/>
      <c r="I75" s="316"/>
      <c r="J75" s="316"/>
      <c r="K75" s="316"/>
      <c r="L75" s="316"/>
      <c r="M75" s="316"/>
    </row>
    <row r="76" spans="1:13" x14ac:dyDescent="0.25">
      <c r="A76" s="315"/>
      <c r="B76" s="315"/>
      <c r="C76" s="315"/>
      <c r="D76" s="315"/>
      <c r="E76" s="315"/>
      <c r="F76" s="315"/>
      <c r="G76" s="315"/>
      <c r="H76" s="315"/>
      <c r="I76" s="315"/>
      <c r="J76" s="315"/>
      <c r="K76" s="315"/>
      <c r="L76" s="315"/>
      <c r="M76" s="315"/>
    </row>
    <row r="77" spans="1:13" x14ac:dyDescent="0.25">
      <c r="A77" s="315"/>
      <c r="B77" s="315"/>
      <c r="C77" s="315"/>
      <c r="D77" s="315"/>
      <c r="E77" s="315"/>
      <c r="F77" s="315"/>
      <c r="G77" s="315"/>
      <c r="H77" s="315"/>
      <c r="I77" s="315"/>
      <c r="J77" s="315"/>
      <c r="K77" s="315"/>
      <c r="L77" s="315"/>
      <c r="M77" s="315"/>
    </row>
    <row r="78" spans="1:13" x14ac:dyDescent="0.25">
      <c r="A78" s="315"/>
      <c r="B78" s="315"/>
      <c r="C78" s="315"/>
      <c r="D78" s="315"/>
      <c r="E78" s="315"/>
      <c r="F78" s="315"/>
      <c r="G78" s="315"/>
      <c r="H78" s="315"/>
      <c r="I78" s="315"/>
      <c r="J78" s="315"/>
      <c r="K78" s="315"/>
      <c r="L78" s="315"/>
      <c r="M78" s="315"/>
    </row>
    <row r="79" spans="1:13" x14ac:dyDescent="0.25">
      <c r="A79" s="315"/>
      <c r="B79" s="315"/>
      <c r="C79" s="315"/>
      <c r="D79" s="315"/>
      <c r="E79" s="315"/>
      <c r="F79" s="315"/>
      <c r="G79" s="315"/>
      <c r="H79" s="315"/>
      <c r="I79" s="315"/>
      <c r="J79" s="315"/>
      <c r="K79" s="315"/>
      <c r="L79" s="315"/>
      <c r="M79" s="315"/>
    </row>
    <row r="80" spans="1:13" x14ac:dyDescent="0.25">
      <c r="A80" s="315"/>
      <c r="B80" s="315"/>
      <c r="C80" s="315"/>
      <c r="D80" s="315"/>
      <c r="E80" s="315"/>
      <c r="F80" s="315"/>
      <c r="G80" s="315"/>
      <c r="H80" s="315"/>
      <c r="I80" s="315"/>
      <c r="J80" s="315"/>
      <c r="K80" s="315"/>
      <c r="L80" s="315"/>
      <c r="M80" s="315"/>
    </row>
    <row r="81" spans="1:13" x14ac:dyDescent="0.25">
      <c r="A81" s="315"/>
      <c r="B81" s="315"/>
      <c r="C81" s="315"/>
      <c r="D81" s="315"/>
      <c r="E81" s="315"/>
      <c r="F81" s="315"/>
      <c r="G81" s="315"/>
      <c r="H81" s="315"/>
      <c r="I81" s="315"/>
      <c r="J81" s="315"/>
      <c r="K81" s="315"/>
      <c r="L81" s="315"/>
      <c r="M81" s="315"/>
    </row>
    <row r="82" spans="1:13" x14ac:dyDescent="0.25">
      <c r="A82" s="315"/>
      <c r="B82" s="315"/>
      <c r="C82" s="315"/>
      <c r="D82" s="315"/>
      <c r="E82" s="315"/>
      <c r="F82" s="315"/>
      <c r="G82" s="315"/>
      <c r="H82" s="315"/>
      <c r="I82" s="315"/>
      <c r="J82" s="315"/>
      <c r="K82" s="315"/>
      <c r="L82" s="315"/>
      <c r="M82" s="315"/>
    </row>
    <row r="83" spans="1:13" x14ac:dyDescent="0.25">
      <c r="A83" s="315"/>
      <c r="B83" s="315"/>
      <c r="C83" s="315"/>
      <c r="D83" s="315"/>
      <c r="E83" s="315"/>
      <c r="F83" s="315"/>
      <c r="G83" s="315"/>
      <c r="H83" s="315"/>
      <c r="I83" s="315"/>
      <c r="J83" s="315"/>
      <c r="K83" s="315"/>
      <c r="L83" s="315"/>
      <c r="M83" s="315"/>
    </row>
    <row r="84" spans="1:13" x14ac:dyDescent="0.25">
      <c r="A84" s="315"/>
      <c r="B84" s="315"/>
      <c r="C84" s="315"/>
      <c r="D84" s="315"/>
      <c r="E84" s="315"/>
      <c r="F84" s="315"/>
      <c r="G84" s="315"/>
      <c r="H84" s="315"/>
      <c r="I84" s="315"/>
      <c r="J84" s="315"/>
      <c r="K84" s="315"/>
      <c r="L84" s="315"/>
      <c r="M84" s="315"/>
    </row>
    <row r="85" spans="1:13" x14ac:dyDescent="0.25">
      <c r="A85" s="315"/>
      <c r="B85" s="315"/>
      <c r="C85" s="315"/>
      <c r="D85" s="315"/>
      <c r="E85" s="315"/>
      <c r="F85" s="315"/>
      <c r="G85" s="315"/>
      <c r="H85" s="315"/>
      <c r="I85" s="315"/>
      <c r="J85" s="315"/>
      <c r="K85" s="315"/>
      <c r="L85" s="315"/>
      <c r="M85" s="315"/>
    </row>
    <row r="86" spans="1:13" x14ac:dyDescent="0.25">
      <c r="A86" s="315"/>
      <c r="B86" s="315"/>
      <c r="C86" s="315"/>
      <c r="D86" s="315"/>
      <c r="E86" s="315"/>
      <c r="F86" s="315"/>
      <c r="G86" s="315"/>
      <c r="H86" s="315"/>
      <c r="I86" s="315"/>
      <c r="J86" s="315"/>
      <c r="K86" s="315"/>
      <c r="L86" s="315"/>
      <c r="M86" s="315"/>
    </row>
    <row r="87" spans="1:13" x14ac:dyDescent="0.25">
      <c r="A87" s="315"/>
      <c r="B87" s="315"/>
      <c r="C87" s="315"/>
      <c r="D87" s="315"/>
      <c r="E87" s="315"/>
      <c r="F87" s="315"/>
      <c r="G87" s="315"/>
      <c r="H87" s="315"/>
      <c r="I87" s="315"/>
      <c r="J87" s="315"/>
      <c r="K87" s="315"/>
      <c r="L87" s="315"/>
      <c r="M87" s="315"/>
    </row>
    <row r="88" spans="1:13" x14ac:dyDescent="0.25">
      <c r="A88" s="315"/>
      <c r="B88" s="315"/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</row>
    <row r="89" spans="1:13" x14ac:dyDescent="0.25">
      <c r="A89" s="315"/>
      <c r="B89" s="315"/>
      <c r="C89" s="315"/>
      <c r="D89" s="315"/>
      <c r="E89" s="315"/>
      <c r="F89" s="315"/>
      <c r="G89" s="315"/>
      <c r="H89" s="315"/>
      <c r="I89" s="315"/>
      <c r="J89" s="315"/>
      <c r="K89" s="315"/>
      <c r="L89" s="315"/>
      <c r="M89" s="315"/>
    </row>
    <row r="90" spans="1:13" x14ac:dyDescent="0.25">
      <c r="A90" s="315"/>
      <c r="B90" s="315"/>
      <c r="C90" s="315"/>
      <c r="D90" s="315"/>
      <c r="E90" s="315"/>
      <c r="F90" s="315"/>
      <c r="G90" s="315"/>
      <c r="H90" s="315"/>
      <c r="I90" s="315"/>
      <c r="J90" s="315"/>
      <c r="K90" s="315"/>
      <c r="L90" s="315"/>
      <c r="M90" s="315"/>
    </row>
    <row r="91" spans="1:13" x14ac:dyDescent="0.25">
      <c r="A91" s="315"/>
      <c r="B91" s="315"/>
      <c r="C91" s="315"/>
      <c r="D91" s="315"/>
      <c r="E91" s="315"/>
      <c r="F91" s="315"/>
      <c r="G91" s="315"/>
      <c r="H91" s="315"/>
      <c r="I91" s="315"/>
      <c r="J91" s="315"/>
      <c r="K91" s="315"/>
      <c r="L91" s="315"/>
      <c r="M91" s="315"/>
    </row>
    <row r="92" spans="1:13" x14ac:dyDescent="0.25">
      <c r="A92" s="315"/>
      <c r="B92" s="315"/>
      <c r="C92" s="315"/>
      <c r="D92" s="315"/>
      <c r="E92" s="315"/>
      <c r="F92" s="315"/>
      <c r="G92" s="315"/>
      <c r="H92" s="315"/>
      <c r="I92" s="315"/>
      <c r="J92" s="315"/>
      <c r="K92" s="315"/>
      <c r="L92" s="315"/>
      <c r="M92" s="315"/>
    </row>
    <row r="93" spans="1:13" ht="15.75" x14ac:dyDescent="0.25">
      <c r="A93" s="316" t="s">
        <v>286</v>
      </c>
      <c r="B93" s="316"/>
      <c r="C93" s="316"/>
      <c r="D93" s="316"/>
      <c r="E93" s="316"/>
      <c r="F93" s="316"/>
      <c r="G93" s="316" t="s">
        <v>287</v>
      </c>
      <c r="H93" s="316"/>
      <c r="I93" s="316"/>
      <c r="J93" s="316"/>
      <c r="K93" s="316"/>
      <c r="L93" s="316"/>
      <c r="M93" s="316"/>
    </row>
    <row r="94" spans="1:13" x14ac:dyDescent="0.25">
      <c r="A94" s="315"/>
      <c r="B94" s="315"/>
      <c r="C94" s="315"/>
      <c r="D94" s="315"/>
      <c r="E94" s="315"/>
      <c r="F94" s="315"/>
      <c r="G94" s="315"/>
      <c r="H94" s="315"/>
      <c r="I94" s="315"/>
      <c r="J94" s="315"/>
      <c r="K94" s="315"/>
      <c r="L94" s="315"/>
      <c r="M94" s="315"/>
    </row>
    <row r="95" spans="1:13" x14ac:dyDescent="0.25">
      <c r="A95" s="315"/>
      <c r="B95" s="315"/>
      <c r="C95" s="315"/>
      <c r="D95" s="315"/>
      <c r="E95" s="315"/>
      <c r="F95" s="315"/>
      <c r="G95" s="315"/>
      <c r="H95" s="315"/>
      <c r="I95" s="315"/>
      <c r="J95" s="315"/>
      <c r="K95" s="315"/>
      <c r="L95" s="315"/>
      <c r="M95" s="315"/>
    </row>
    <row r="96" spans="1:13" x14ac:dyDescent="0.25">
      <c r="A96" s="315"/>
      <c r="B96" s="315"/>
      <c r="C96" s="315"/>
      <c r="D96" s="315"/>
      <c r="E96" s="315"/>
      <c r="F96" s="315"/>
      <c r="G96" s="315"/>
      <c r="H96" s="315"/>
      <c r="I96" s="315"/>
      <c r="J96" s="315"/>
      <c r="K96" s="315"/>
      <c r="L96" s="315"/>
      <c r="M96" s="315"/>
    </row>
    <row r="97" spans="1:13" x14ac:dyDescent="0.25">
      <c r="A97" s="315"/>
      <c r="B97" s="315"/>
      <c r="C97" s="315"/>
      <c r="D97" s="315"/>
      <c r="E97" s="315"/>
      <c r="F97" s="315"/>
      <c r="G97" s="315"/>
      <c r="H97" s="315"/>
      <c r="I97" s="315"/>
      <c r="J97" s="315"/>
      <c r="K97" s="315"/>
      <c r="L97" s="315"/>
      <c r="M97" s="315"/>
    </row>
    <row r="98" spans="1:13" x14ac:dyDescent="0.25">
      <c r="A98" s="315"/>
      <c r="B98" s="315"/>
      <c r="C98" s="315"/>
      <c r="D98" s="315"/>
      <c r="E98" s="315"/>
      <c r="F98" s="315"/>
      <c r="G98" s="315"/>
      <c r="H98" s="315"/>
      <c r="I98" s="315"/>
      <c r="J98" s="315"/>
      <c r="K98" s="315"/>
      <c r="L98" s="315"/>
      <c r="M98" s="315"/>
    </row>
    <row r="99" spans="1:13" x14ac:dyDescent="0.25">
      <c r="A99" s="315"/>
      <c r="B99" s="315"/>
      <c r="C99" s="315"/>
      <c r="D99" s="315"/>
      <c r="E99" s="315"/>
      <c r="F99" s="315"/>
      <c r="G99" s="315"/>
      <c r="H99" s="315"/>
      <c r="I99" s="315"/>
      <c r="J99" s="315"/>
      <c r="K99" s="315"/>
      <c r="L99" s="315"/>
      <c r="M99" s="315"/>
    </row>
    <row r="100" spans="1:13" x14ac:dyDescent="0.25">
      <c r="A100" s="315"/>
      <c r="B100" s="315"/>
      <c r="C100" s="315"/>
      <c r="D100" s="315"/>
      <c r="E100" s="315"/>
      <c r="F100" s="315"/>
      <c r="G100" s="315"/>
      <c r="H100" s="315"/>
      <c r="I100" s="315"/>
      <c r="J100" s="315"/>
      <c r="K100" s="315"/>
      <c r="L100" s="315"/>
      <c r="M100" s="315"/>
    </row>
    <row r="101" spans="1:13" x14ac:dyDescent="0.25">
      <c r="A101" s="315"/>
      <c r="B101" s="315"/>
      <c r="C101" s="315"/>
      <c r="D101" s="315"/>
      <c r="E101" s="315"/>
      <c r="F101" s="315"/>
      <c r="G101" s="315"/>
      <c r="H101" s="315"/>
      <c r="I101" s="315"/>
      <c r="J101" s="315"/>
      <c r="K101" s="315"/>
      <c r="L101" s="315"/>
      <c r="M101" s="315"/>
    </row>
    <row r="102" spans="1:13" x14ac:dyDescent="0.25">
      <c r="A102" s="315"/>
      <c r="B102" s="315"/>
      <c r="C102" s="315"/>
      <c r="D102" s="315"/>
      <c r="E102" s="315"/>
      <c r="F102" s="315"/>
      <c r="G102" s="315"/>
      <c r="H102" s="315"/>
      <c r="I102" s="315"/>
      <c r="J102" s="315"/>
      <c r="K102" s="315"/>
      <c r="L102" s="315"/>
      <c r="M102" s="315"/>
    </row>
    <row r="103" spans="1:13" x14ac:dyDescent="0.25">
      <c r="A103" s="315"/>
      <c r="B103" s="315"/>
      <c r="C103" s="315"/>
      <c r="D103" s="315"/>
      <c r="E103" s="315"/>
      <c r="F103" s="315"/>
      <c r="G103" s="315"/>
      <c r="H103" s="315"/>
      <c r="I103" s="315"/>
      <c r="J103" s="315"/>
      <c r="K103" s="315"/>
      <c r="L103" s="315"/>
      <c r="M103" s="315"/>
    </row>
    <row r="104" spans="1:13" x14ac:dyDescent="0.25">
      <c r="A104" s="315"/>
      <c r="B104" s="315"/>
      <c r="C104" s="315"/>
      <c r="D104" s="315"/>
      <c r="E104" s="315"/>
      <c r="F104" s="315"/>
      <c r="G104" s="315"/>
      <c r="H104" s="315"/>
      <c r="I104" s="315"/>
      <c r="J104" s="315"/>
      <c r="K104" s="315"/>
      <c r="L104" s="315"/>
      <c r="M104" s="315"/>
    </row>
    <row r="105" spans="1:13" x14ac:dyDescent="0.25">
      <c r="A105" s="315"/>
      <c r="B105" s="315"/>
      <c r="C105" s="315"/>
      <c r="D105" s="315"/>
      <c r="E105" s="315"/>
      <c r="F105" s="315"/>
      <c r="G105" s="315"/>
      <c r="H105" s="315"/>
      <c r="I105" s="315"/>
      <c r="J105" s="315"/>
      <c r="K105" s="315"/>
      <c r="L105" s="315"/>
      <c r="M105" s="315"/>
    </row>
    <row r="106" spans="1:13" x14ac:dyDescent="0.25">
      <c r="A106" s="315"/>
      <c r="B106" s="315"/>
      <c r="C106" s="315"/>
      <c r="D106" s="315"/>
      <c r="E106" s="315"/>
      <c r="F106" s="315"/>
      <c r="G106" s="315"/>
      <c r="H106" s="315"/>
      <c r="I106" s="315"/>
      <c r="J106" s="315"/>
      <c r="K106" s="315"/>
      <c r="L106" s="315"/>
      <c r="M106" s="315"/>
    </row>
    <row r="107" spans="1:13" x14ac:dyDescent="0.25">
      <c r="A107" s="315"/>
      <c r="B107" s="315"/>
      <c r="C107" s="315"/>
      <c r="D107" s="315"/>
      <c r="E107" s="315"/>
      <c r="F107" s="315"/>
      <c r="G107" s="315"/>
      <c r="H107" s="315"/>
      <c r="I107" s="315"/>
      <c r="J107" s="315"/>
      <c r="K107" s="315"/>
      <c r="L107" s="315"/>
      <c r="M107" s="315"/>
    </row>
    <row r="108" spans="1:13" x14ac:dyDescent="0.25">
      <c r="A108" s="315"/>
      <c r="B108" s="315"/>
      <c r="C108" s="315"/>
      <c r="D108" s="315"/>
      <c r="E108" s="315"/>
      <c r="F108" s="315"/>
      <c r="G108" s="315"/>
      <c r="H108" s="315"/>
      <c r="I108" s="315"/>
      <c r="J108" s="315"/>
      <c r="K108" s="315"/>
      <c r="L108" s="315"/>
      <c r="M108" s="315"/>
    </row>
    <row r="109" spans="1:13" x14ac:dyDescent="0.25">
      <c r="A109" s="315"/>
      <c r="B109" s="315"/>
      <c r="C109" s="315"/>
      <c r="D109" s="315"/>
      <c r="E109" s="315"/>
      <c r="F109" s="315"/>
      <c r="G109" s="315"/>
      <c r="H109" s="315"/>
      <c r="I109" s="315"/>
      <c r="J109" s="315"/>
      <c r="K109" s="315"/>
      <c r="L109" s="315"/>
      <c r="M109" s="315"/>
    </row>
    <row r="110" spans="1:13" x14ac:dyDescent="0.25">
      <c r="A110" s="315"/>
      <c r="B110" s="315"/>
      <c r="C110" s="315"/>
      <c r="D110" s="315"/>
      <c r="E110" s="315"/>
      <c r="F110" s="315"/>
      <c r="G110" s="315"/>
      <c r="H110" s="315"/>
      <c r="I110" s="315"/>
      <c r="J110" s="315"/>
      <c r="K110" s="315"/>
      <c r="L110" s="315"/>
      <c r="M110" s="315"/>
    </row>
    <row r="111" spans="1:13" ht="15.75" x14ac:dyDescent="0.25">
      <c r="A111" s="316" t="s">
        <v>288</v>
      </c>
      <c r="B111" s="316"/>
      <c r="C111" s="316"/>
      <c r="D111" s="316"/>
      <c r="E111" s="316"/>
      <c r="F111" s="316"/>
      <c r="G111" s="316" t="s">
        <v>289</v>
      </c>
      <c r="H111" s="316"/>
      <c r="I111" s="316"/>
      <c r="J111" s="316"/>
      <c r="K111" s="316"/>
      <c r="L111" s="316"/>
      <c r="M111" s="316"/>
    </row>
    <row r="112" spans="1:13" x14ac:dyDescent="0.25">
      <c r="A112" s="315"/>
      <c r="B112" s="315"/>
      <c r="C112" s="315"/>
      <c r="D112" s="315"/>
      <c r="E112" s="315"/>
      <c r="F112" s="315"/>
      <c r="G112" s="315"/>
      <c r="H112" s="315"/>
      <c r="I112" s="315"/>
      <c r="J112" s="315"/>
      <c r="K112" s="315"/>
      <c r="L112" s="315"/>
      <c r="M112" s="315"/>
    </row>
    <row r="113" spans="1:13" x14ac:dyDescent="0.25">
      <c r="A113" s="315"/>
      <c r="B113" s="315"/>
      <c r="C113" s="315"/>
      <c r="D113" s="315"/>
      <c r="E113" s="315"/>
      <c r="F113" s="315"/>
      <c r="G113" s="315"/>
      <c r="H113" s="315"/>
      <c r="I113" s="315"/>
      <c r="J113" s="315"/>
      <c r="K113" s="315"/>
      <c r="L113" s="315"/>
      <c r="M113" s="315"/>
    </row>
    <row r="114" spans="1:13" x14ac:dyDescent="0.25">
      <c r="A114" s="315"/>
      <c r="B114" s="315"/>
      <c r="C114" s="315"/>
      <c r="D114" s="315"/>
      <c r="E114" s="315"/>
      <c r="F114" s="315"/>
      <c r="G114" s="315"/>
      <c r="H114" s="315"/>
      <c r="I114" s="315"/>
      <c r="J114" s="315"/>
      <c r="K114" s="315"/>
      <c r="L114" s="315"/>
      <c r="M114" s="315"/>
    </row>
    <row r="115" spans="1:13" x14ac:dyDescent="0.25">
      <c r="A115" s="315"/>
      <c r="B115" s="315"/>
      <c r="C115" s="315"/>
      <c r="D115" s="315"/>
      <c r="E115" s="315"/>
      <c r="F115" s="315"/>
      <c r="G115" s="315"/>
      <c r="H115" s="315"/>
      <c r="I115" s="315"/>
      <c r="J115" s="315"/>
      <c r="K115" s="315"/>
      <c r="L115" s="315"/>
      <c r="M115" s="315"/>
    </row>
    <row r="116" spans="1:13" x14ac:dyDescent="0.25">
      <c r="A116" s="315"/>
      <c r="B116" s="315"/>
      <c r="C116" s="315"/>
      <c r="D116" s="315"/>
      <c r="E116" s="315"/>
      <c r="F116" s="315"/>
      <c r="G116" s="315"/>
      <c r="H116" s="315"/>
      <c r="I116" s="315"/>
      <c r="J116" s="315"/>
      <c r="K116" s="315"/>
      <c r="L116" s="315"/>
      <c r="M116" s="315"/>
    </row>
    <row r="117" spans="1:13" x14ac:dyDescent="0.25">
      <c r="A117" s="315"/>
      <c r="B117" s="315"/>
      <c r="C117" s="315"/>
      <c r="D117" s="315"/>
      <c r="E117" s="315"/>
      <c r="F117" s="315"/>
      <c r="G117" s="315"/>
      <c r="H117" s="315"/>
      <c r="I117" s="315"/>
      <c r="J117" s="315"/>
      <c r="K117" s="315"/>
      <c r="L117" s="315"/>
      <c r="M117" s="315"/>
    </row>
    <row r="118" spans="1:13" x14ac:dyDescent="0.25">
      <c r="A118" s="315"/>
      <c r="B118" s="315"/>
      <c r="C118" s="315"/>
      <c r="D118" s="315"/>
      <c r="E118" s="315"/>
      <c r="F118" s="315"/>
      <c r="G118" s="315"/>
      <c r="H118" s="315"/>
      <c r="I118" s="315"/>
      <c r="J118" s="315"/>
      <c r="K118" s="315"/>
      <c r="L118" s="315"/>
      <c r="M118" s="315"/>
    </row>
    <row r="119" spans="1:13" x14ac:dyDescent="0.25">
      <c r="A119" s="315"/>
      <c r="B119" s="315"/>
      <c r="C119" s="315"/>
      <c r="D119" s="315"/>
      <c r="E119" s="315"/>
      <c r="F119" s="315"/>
      <c r="G119" s="315"/>
      <c r="H119" s="315"/>
      <c r="I119" s="315"/>
      <c r="J119" s="315"/>
      <c r="K119" s="315"/>
      <c r="L119" s="315"/>
      <c r="M119" s="315"/>
    </row>
    <row r="120" spans="1:13" x14ac:dyDescent="0.25">
      <c r="A120" s="315"/>
      <c r="B120" s="315"/>
      <c r="C120" s="315"/>
      <c r="D120" s="315"/>
      <c r="E120" s="315"/>
      <c r="F120" s="315"/>
      <c r="G120" s="315"/>
      <c r="H120" s="315"/>
      <c r="I120" s="315"/>
      <c r="J120" s="315"/>
      <c r="K120" s="315"/>
      <c r="L120" s="315"/>
      <c r="M120" s="315"/>
    </row>
    <row r="121" spans="1:13" x14ac:dyDescent="0.25">
      <c r="A121" s="315"/>
      <c r="B121" s="315"/>
      <c r="C121" s="315"/>
      <c r="D121" s="315"/>
      <c r="E121" s="315"/>
      <c r="F121" s="315"/>
      <c r="G121" s="315"/>
      <c r="H121" s="315"/>
      <c r="I121" s="315"/>
      <c r="J121" s="315"/>
      <c r="K121" s="315"/>
      <c r="L121" s="315"/>
      <c r="M121" s="315"/>
    </row>
    <row r="122" spans="1:13" x14ac:dyDescent="0.25">
      <c r="A122" s="315"/>
      <c r="B122" s="315"/>
      <c r="C122" s="315"/>
      <c r="D122" s="315"/>
      <c r="E122" s="315"/>
      <c r="F122" s="315"/>
      <c r="G122" s="315"/>
      <c r="H122" s="315"/>
      <c r="I122" s="315"/>
      <c r="J122" s="315"/>
      <c r="K122" s="315"/>
      <c r="L122" s="315"/>
      <c r="M122" s="315"/>
    </row>
    <row r="123" spans="1:13" x14ac:dyDescent="0.25">
      <c r="A123" s="315"/>
      <c r="B123" s="315"/>
      <c r="C123" s="315"/>
      <c r="D123" s="315"/>
      <c r="E123" s="315"/>
      <c r="F123" s="315"/>
      <c r="G123" s="315"/>
      <c r="H123" s="315"/>
      <c r="I123" s="315"/>
      <c r="J123" s="315"/>
      <c r="K123" s="315"/>
      <c r="L123" s="315"/>
      <c r="M123" s="315"/>
    </row>
    <row r="124" spans="1:13" x14ac:dyDescent="0.25">
      <c r="A124" s="315"/>
      <c r="B124" s="315"/>
      <c r="C124" s="315"/>
      <c r="D124" s="315"/>
      <c r="E124" s="315"/>
      <c r="F124" s="315"/>
      <c r="G124" s="315"/>
      <c r="H124" s="315"/>
      <c r="I124" s="315"/>
      <c r="J124" s="315"/>
      <c r="K124" s="315"/>
      <c r="L124" s="315"/>
      <c r="M124" s="315"/>
    </row>
    <row r="125" spans="1:13" x14ac:dyDescent="0.25">
      <c r="A125" s="315"/>
      <c r="B125" s="315"/>
      <c r="C125" s="315"/>
      <c r="D125" s="315"/>
      <c r="E125" s="315"/>
      <c r="F125" s="315"/>
      <c r="G125" s="315"/>
      <c r="H125" s="315"/>
      <c r="I125" s="315"/>
      <c r="J125" s="315"/>
      <c r="K125" s="315"/>
      <c r="L125" s="315"/>
      <c r="M125" s="315"/>
    </row>
    <row r="126" spans="1:13" x14ac:dyDescent="0.25">
      <c r="A126" s="315"/>
      <c r="B126" s="315"/>
      <c r="C126" s="315"/>
      <c r="D126" s="315"/>
      <c r="E126" s="315"/>
      <c r="F126" s="315"/>
      <c r="G126" s="315"/>
      <c r="H126" s="315"/>
      <c r="I126" s="315"/>
      <c r="J126" s="315"/>
      <c r="K126" s="315"/>
      <c r="L126" s="315"/>
      <c r="M126" s="315"/>
    </row>
    <row r="127" spans="1:13" x14ac:dyDescent="0.25">
      <c r="A127" s="315"/>
      <c r="B127" s="315"/>
      <c r="C127" s="315"/>
      <c r="D127" s="315"/>
      <c r="E127" s="315"/>
      <c r="F127" s="315"/>
      <c r="G127" s="315"/>
      <c r="H127" s="315"/>
      <c r="I127" s="315"/>
      <c r="J127" s="315"/>
      <c r="K127" s="315"/>
      <c r="L127" s="315"/>
      <c r="M127" s="315"/>
    </row>
    <row r="128" spans="1:13" x14ac:dyDescent="0.25">
      <c r="A128" s="315"/>
      <c r="B128" s="315"/>
      <c r="C128" s="315"/>
      <c r="D128" s="315"/>
      <c r="E128" s="315"/>
      <c r="F128" s="315"/>
      <c r="G128" s="315"/>
      <c r="H128" s="315"/>
      <c r="I128" s="315"/>
      <c r="J128" s="315"/>
      <c r="K128" s="315"/>
      <c r="L128" s="315"/>
      <c r="M128" s="315"/>
    </row>
    <row r="129" spans="1:13" ht="15.75" x14ac:dyDescent="0.25">
      <c r="A129" s="316" t="s">
        <v>294</v>
      </c>
      <c r="B129" s="316"/>
      <c r="C129" s="316"/>
      <c r="D129" s="316"/>
      <c r="E129" s="316"/>
      <c r="F129" s="316"/>
      <c r="G129" s="316" t="s">
        <v>300</v>
      </c>
      <c r="H129" s="316"/>
      <c r="I129" s="316"/>
      <c r="J129" s="316"/>
      <c r="K129" s="316"/>
      <c r="L129" s="316"/>
      <c r="M129" s="316"/>
    </row>
    <row r="130" spans="1:13" x14ac:dyDescent="0.25">
      <c r="A130" s="315"/>
      <c r="B130" s="315"/>
      <c r="C130" s="315"/>
      <c r="D130" s="315"/>
      <c r="E130" s="315"/>
      <c r="F130" s="315"/>
      <c r="G130" s="315"/>
      <c r="H130" s="315"/>
      <c r="I130" s="315"/>
      <c r="J130" s="315"/>
      <c r="K130" s="315"/>
      <c r="L130" s="315"/>
      <c r="M130" s="315"/>
    </row>
    <row r="131" spans="1:13" x14ac:dyDescent="0.25">
      <c r="A131" s="315"/>
      <c r="B131" s="315"/>
      <c r="C131" s="315"/>
      <c r="D131" s="315"/>
      <c r="E131" s="315"/>
      <c r="F131" s="315"/>
      <c r="G131" s="315"/>
      <c r="H131" s="315"/>
      <c r="I131" s="315"/>
      <c r="J131" s="315"/>
      <c r="K131" s="315"/>
      <c r="L131" s="315"/>
      <c r="M131" s="315"/>
    </row>
    <row r="132" spans="1:13" x14ac:dyDescent="0.25">
      <c r="A132" s="315"/>
      <c r="B132" s="315"/>
      <c r="C132" s="315"/>
      <c r="D132" s="315"/>
      <c r="E132" s="315"/>
      <c r="F132" s="315"/>
      <c r="G132" s="315"/>
      <c r="H132" s="315"/>
      <c r="I132" s="315"/>
      <c r="J132" s="315"/>
      <c r="K132" s="315"/>
      <c r="L132" s="315"/>
      <c r="M132" s="315"/>
    </row>
    <row r="133" spans="1:13" x14ac:dyDescent="0.25">
      <c r="A133" s="315"/>
      <c r="B133" s="315"/>
      <c r="C133" s="315"/>
      <c r="D133" s="315"/>
      <c r="E133" s="315"/>
      <c r="F133" s="315"/>
      <c r="G133" s="315"/>
      <c r="H133" s="315"/>
      <c r="I133" s="315"/>
      <c r="J133" s="315"/>
      <c r="K133" s="315"/>
      <c r="L133" s="315"/>
      <c r="M133" s="315"/>
    </row>
    <row r="134" spans="1:13" x14ac:dyDescent="0.25">
      <c r="A134" s="315"/>
      <c r="B134" s="315"/>
      <c r="C134" s="315"/>
      <c r="D134" s="315"/>
      <c r="E134" s="315"/>
      <c r="F134" s="315"/>
      <c r="G134" s="315"/>
      <c r="H134" s="315"/>
      <c r="I134" s="315"/>
      <c r="J134" s="315"/>
      <c r="K134" s="315"/>
      <c r="L134" s="315"/>
      <c r="M134" s="315"/>
    </row>
    <row r="135" spans="1:13" x14ac:dyDescent="0.25">
      <c r="A135" s="315"/>
      <c r="B135" s="315"/>
      <c r="C135" s="315"/>
      <c r="D135" s="315"/>
      <c r="E135" s="315"/>
      <c r="F135" s="315"/>
      <c r="G135" s="315"/>
      <c r="H135" s="315"/>
      <c r="I135" s="315"/>
      <c r="J135" s="315"/>
      <c r="K135" s="315"/>
      <c r="L135" s="315"/>
      <c r="M135" s="315"/>
    </row>
    <row r="136" spans="1:13" x14ac:dyDescent="0.25">
      <c r="A136" s="315"/>
      <c r="B136" s="315"/>
      <c r="C136" s="315"/>
      <c r="D136" s="315"/>
      <c r="E136" s="315"/>
      <c r="F136" s="315"/>
      <c r="G136" s="315"/>
      <c r="H136" s="315"/>
      <c r="I136" s="315"/>
      <c r="J136" s="315"/>
      <c r="K136" s="315"/>
      <c r="L136" s="315"/>
      <c r="M136" s="315"/>
    </row>
    <row r="137" spans="1:13" x14ac:dyDescent="0.25">
      <c r="A137" s="315"/>
      <c r="B137" s="315"/>
      <c r="C137" s="315"/>
      <c r="D137" s="315"/>
      <c r="E137" s="315"/>
      <c r="F137" s="315"/>
      <c r="G137" s="315"/>
      <c r="H137" s="315"/>
      <c r="I137" s="315"/>
      <c r="J137" s="315"/>
      <c r="K137" s="315"/>
      <c r="L137" s="315"/>
      <c r="M137" s="315"/>
    </row>
    <row r="138" spans="1:13" x14ac:dyDescent="0.25">
      <c r="A138" s="315"/>
      <c r="B138" s="315"/>
      <c r="C138" s="315"/>
      <c r="D138" s="315"/>
      <c r="E138" s="315"/>
      <c r="F138" s="315"/>
      <c r="G138" s="315"/>
      <c r="H138" s="315"/>
      <c r="I138" s="315"/>
      <c r="J138" s="315"/>
      <c r="K138" s="315"/>
      <c r="L138" s="315"/>
      <c r="M138" s="315"/>
    </row>
    <row r="139" spans="1:13" x14ac:dyDescent="0.25">
      <c r="A139" s="315"/>
      <c r="B139" s="315"/>
      <c r="C139" s="315"/>
      <c r="D139" s="315"/>
      <c r="E139" s="315"/>
      <c r="F139" s="315"/>
      <c r="G139" s="315"/>
      <c r="H139" s="315"/>
      <c r="I139" s="315"/>
      <c r="J139" s="315"/>
      <c r="K139" s="315"/>
      <c r="L139" s="315"/>
      <c r="M139" s="315"/>
    </row>
    <row r="140" spans="1:13" x14ac:dyDescent="0.25">
      <c r="A140" s="315"/>
      <c r="B140" s="315"/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</row>
    <row r="141" spans="1:13" x14ac:dyDescent="0.25">
      <c r="A141" s="315"/>
      <c r="B141" s="315"/>
      <c r="C141" s="315"/>
      <c r="D141" s="315"/>
      <c r="E141" s="315"/>
      <c r="F141" s="315"/>
      <c r="G141" s="315"/>
      <c r="H141" s="315"/>
      <c r="I141" s="315"/>
      <c r="J141" s="315"/>
      <c r="K141" s="315"/>
      <c r="L141" s="315"/>
      <c r="M141" s="315"/>
    </row>
    <row r="142" spans="1:13" x14ac:dyDescent="0.25">
      <c r="A142" s="315"/>
      <c r="B142" s="315"/>
      <c r="C142" s="315"/>
      <c r="D142" s="315"/>
      <c r="E142" s="315"/>
      <c r="F142" s="315"/>
      <c r="G142" s="315"/>
      <c r="H142" s="315"/>
      <c r="I142" s="315"/>
      <c r="J142" s="315"/>
      <c r="K142" s="315"/>
      <c r="L142" s="315"/>
      <c r="M142" s="315"/>
    </row>
    <row r="143" spans="1:13" x14ac:dyDescent="0.25">
      <c r="A143" s="315"/>
      <c r="B143" s="315"/>
      <c r="C143" s="315"/>
      <c r="D143" s="315"/>
      <c r="E143" s="315"/>
      <c r="F143" s="315"/>
      <c r="G143" s="315"/>
      <c r="H143" s="315"/>
      <c r="I143" s="315"/>
      <c r="J143" s="315"/>
      <c r="K143" s="315"/>
      <c r="L143" s="315"/>
      <c r="M143" s="315"/>
    </row>
    <row r="144" spans="1:13" x14ac:dyDescent="0.25">
      <c r="A144" s="315"/>
      <c r="B144" s="315"/>
      <c r="C144" s="315"/>
      <c r="D144" s="315"/>
      <c r="E144" s="315"/>
      <c r="F144" s="315"/>
      <c r="G144" s="315"/>
      <c r="H144" s="315"/>
      <c r="I144" s="315"/>
      <c r="J144" s="315"/>
      <c r="K144" s="315"/>
      <c r="L144" s="315"/>
      <c r="M144" s="315"/>
    </row>
    <row r="145" spans="1:13" x14ac:dyDescent="0.25">
      <c r="A145" s="315"/>
      <c r="B145" s="315"/>
      <c r="C145" s="315"/>
      <c r="D145" s="315"/>
      <c r="E145" s="315"/>
      <c r="F145" s="315"/>
      <c r="G145" s="315"/>
      <c r="H145" s="315"/>
      <c r="I145" s="315"/>
      <c r="J145" s="315"/>
      <c r="K145" s="315"/>
      <c r="L145" s="315"/>
      <c r="M145" s="315"/>
    </row>
    <row r="146" spans="1:13" x14ac:dyDescent="0.25">
      <c r="A146" s="315"/>
      <c r="B146" s="315"/>
      <c r="C146" s="315"/>
      <c r="D146" s="315"/>
      <c r="E146" s="315"/>
      <c r="F146" s="315"/>
      <c r="G146" s="315"/>
      <c r="H146" s="315"/>
      <c r="I146" s="315"/>
      <c r="J146" s="315"/>
      <c r="K146" s="315"/>
      <c r="L146" s="315"/>
      <c r="M146" s="315"/>
    </row>
    <row r="147" spans="1:13" ht="15.75" x14ac:dyDescent="0.25">
      <c r="A147" s="316" t="s">
        <v>252</v>
      </c>
      <c r="B147" s="316"/>
      <c r="C147" s="316"/>
      <c r="D147" s="316"/>
      <c r="E147" s="316"/>
      <c r="F147" s="316"/>
      <c r="G147" s="316" t="s">
        <v>252</v>
      </c>
      <c r="H147" s="316"/>
      <c r="I147" s="316"/>
      <c r="J147" s="316"/>
      <c r="K147" s="316"/>
      <c r="L147" s="316"/>
      <c r="M147" s="316"/>
    </row>
    <row r="148" spans="1:13" s="169" customFormat="1" x14ac:dyDescent="0.25"/>
    <row r="149" spans="1:13" s="169" customFormat="1" x14ac:dyDescent="0.25"/>
    <row r="150" spans="1:13" s="169" customFormat="1" x14ac:dyDescent="0.25"/>
    <row r="151" spans="1:13" s="169" customFormat="1" x14ac:dyDescent="0.25"/>
    <row r="152" spans="1:13" s="169" customFormat="1" x14ac:dyDescent="0.25"/>
    <row r="153" spans="1:13" s="169" customFormat="1" x14ac:dyDescent="0.25"/>
    <row r="154" spans="1:13" s="169" customFormat="1" x14ac:dyDescent="0.25"/>
    <row r="155" spans="1:13" s="169" customFormat="1" x14ac:dyDescent="0.25"/>
    <row r="156" spans="1:13" s="169" customFormat="1" x14ac:dyDescent="0.25"/>
    <row r="157" spans="1:13" s="169" customFormat="1" x14ac:dyDescent="0.25"/>
    <row r="158" spans="1:13" s="169" customFormat="1" x14ac:dyDescent="0.25"/>
    <row r="159" spans="1:13" s="169" customFormat="1" x14ac:dyDescent="0.25"/>
    <row r="160" spans="1:13" s="169" customFormat="1" x14ac:dyDescent="0.25"/>
    <row r="161" s="169" customFormat="1" x14ac:dyDescent="0.25"/>
    <row r="162" s="169" customFormat="1" x14ac:dyDescent="0.25"/>
    <row r="163" s="169" customFormat="1" x14ac:dyDescent="0.25"/>
    <row r="164" s="169" customFormat="1" x14ac:dyDescent="0.25"/>
  </sheetData>
  <mergeCells count="39"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58:F74"/>
    <mergeCell ref="G58:M74"/>
    <mergeCell ref="A94:F110"/>
    <mergeCell ref="G94:M110"/>
    <mergeCell ref="A111:F111"/>
    <mergeCell ref="G111:M111"/>
    <mergeCell ref="A75:F75"/>
    <mergeCell ref="G75:M75"/>
    <mergeCell ref="A76:F92"/>
    <mergeCell ref="G76:M92"/>
    <mergeCell ref="A93:F93"/>
    <mergeCell ref="G93:M93"/>
    <mergeCell ref="A39:F39"/>
    <mergeCell ref="G39:M39"/>
    <mergeCell ref="A40:F56"/>
    <mergeCell ref="A57:F57"/>
    <mergeCell ref="G40:M56"/>
    <mergeCell ref="G57:M57"/>
    <mergeCell ref="A130:F146"/>
    <mergeCell ref="G130:M146"/>
    <mergeCell ref="A147:F147"/>
    <mergeCell ref="G147:M147"/>
    <mergeCell ref="A112:F128"/>
    <mergeCell ref="G112:M128"/>
    <mergeCell ref="A129:F129"/>
    <mergeCell ref="G129:M129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02</vt:lpstr>
      <vt:lpstr>MEMORIA DE CALCULO</vt:lpstr>
      <vt:lpstr>RELATÓRIO FOTOGRÁFICO</vt:lpstr>
      <vt:lpstr>'BM 02'!Area_de_impressao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CLIENTE</cp:lastModifiedBy>
  <cp:lastPrinted>2021-06-22T13:58:31Z</cp:lastPrinted>
  <dcterms:created xsi:type="dcterms:W3CDTF">2019-12-12T02:05:48Z</dcterms:created>
  <dcterms:modified xsi:type="dcterms:W3CDTF">2021-09-10T04:38:17Z</dcterms:modified>
</cp:coreProperties>
</file>