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60" yWindow="5685" windowWidth="20325" windowHeight="5235"/>
  </bookViews>
  <sheets>
    <sheet name="BM 01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01'!$A$1:$O$130</definedName>
    <definedName name="_xlnm.Print_Area" localSheetId="1">'MEMORIA DE CALCULO'!$A$1:$M$387</definedName>
    <definedName name="_xlnm.Print_Area" localSheetId="2">'RELATÓRIO FOTOGRÁFICO'!$A$1:$M$147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1" i="3" l="1"/>
  <c r="J200" i="3"/>
  <c r="M104" i="1" l="1"/>
  <c r="J235" i="3"/>
  <c r="J224" i="3"/>
  <c r="N104" i="1"/>
  <c r="N108" i="1"/>
  <c r="N109" i="1"/>
  <c r="N107" i="1"/>
  <c r="N103" i="1"/>
  <c r="N102" i="1"/>
  <c r="N100" i="1"/>
  <c r="N99" i="1"/>
  <c r="N90" i="1"/>
  <c r="N91" i="1"/>
  <c r="N92" i="1"/>
  <c r="N93" i="1"/>
  <c r="J189" i="3"/>
  <c r="N36" i="1"/>
  <c r="J176" i="3"/>
  <c r="J164" i="3"/>
  <c r="J152" i="3" l="1"/>
  <c r="J140" i="3"/>
  <c r="L27" i="1"/>
  <c r="J118" i="3"/>
  <c r="J96" i="3"/>
  <c r="J85" i="3"/>
  <c r="J74" i="3"/>
  <c r="J63" i="3"/>
  <c r="J35" i="3"/>
  <c r="M123" i="1" l="1"/>
  <c r="N117" i="1"/>
  <c r="L117" i="1"/>
  <c r="M116" i="1"/>
  <c r="M115" i="1"/>
  <c r="M121" i="1" s="1"/>
  <c r="M113" i="1"/>
  <c r="M112" i="1"/>
  <c r="M111" i="1"/>
  <c r="M117" i="1" s="1"/>
  <c r="M109" i="1"/>
  <c r="M108" i="1"/>
  <c r="M107" i="1"/>
  <c r="M103" i="1"/>
  <c r="M102" i="1"/>
  <c r="M100" i="1"/>
  <c r="M99" i="1"/>
  <c r="M98" i="1"/>
  <c r="M93" i="1"/>
  <c r="M92" i="1"/>
  <c r="M91" i="1"/>
  <c r="M90" i="1"/>
  <c r="L60" i="1"/>
  <c r="M60" i="1"/>
  <c r="N60" i="1"/>
  <c r="L59" i="1"/>
  <c r="M59" i="1"/>
  <c r="N59" i="1"/>
  <c r="L58" i="1"/>
  <c r="M58" i="1"/>
  <c r="N58" i="1"/>
  <c r="N26" i="1"/>
  <c r="L26" i="1"/>
  <c r="M22" i="1"/>
  <c r="M23" i="1"/>
  <c r="M24" i="1"/>
  <c r="M25" i="1"/>
  <c r="N25" i="1"/>
  <c r="L25" i="1"/>
  <c r="N24" i="1"/>
  <c r="L24" i="1"/>
  <c r="N23" i="1"/>
  <c r="L23" i="1"/>
  <c r="N22" i="1"/>
  <c r="L22" i="1"/>
  <c r="J21" i="3" l="1"/>
  <c r="L33" i="1" l="1"/>
  <c r="A2" i="3" l="1"/>
  <c r="M120" i="1" l="1"/>
  <c r="L120" i="1"/>
  <c r="M119" i="1"/>
  <c r="L119" i="1"/>
  <c r="L121" i="1" s="1"/>
  <c r="M97" i="1"/>
  <c r="L97" i="1"/>
  <c r="L104" i="1" s="1"/>
  <c r="M89" i="1"/>
  <c r="M94" i="1" s="1"/>
  <c r="L89" i="1"/>
  <c r="L94" i="1" s="1"/>
  <c r="M86" i="1"/>
  <c r="L86" i="1"/>
  <c r="M85" i="1"/>
  <c r="L85" i="1"/>
  <c r="M84" i="1"/>
  <c r="L84" i="1"/>
  <c r="M82" i="1"/>
  <c r="L82" i="1"/>
  <c r="M81" i="1"/>
  <c r="L81" i="1"/>
  <c r="M80" i="1"/>
  <c r="L80" i="1"/>
  <c r="M76" i="1"/>
  <c r="L76" i="1"/>
  <c r="M75" i="1"/>
  <c r="L75" i="1"/>
  <c r="M74" i="1"/>
  <c r="L74" i="1"/>
  <c r="M73" i="1"/>
  <c r="L73" i="1"/>
  <c r="M72" i="1"/>
  <c r="L72" i="1"/>
  <c r="M71" i="1"/>
  <c r="L71" i="1"/>
  <c r="M68" i="1"/>
  <c r="L68" i="1"/>
  <c r="M67" i="1"/>
  <c r="L67" i="1"/>
  <c r="M66" i="1"/>
  <c r="L66" i="1"/>
  <c r="M65" i="1"/>
  <c r="L65" i="1"/>
  <c r="M64" i="1"/>
  <c r="L64" i="1"/>
  <c r="M61" i="1"/>
  <c r="L61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48" i="1"/>
  <c r="L48" i="1"/>
  <c r="M47" i="1"/>
  <c r="L47" i="1"/>
  <c r="M46" i="1"/>
  <c r="L46" i="1"/>
  <c r="M44" i="1"/>
  <c r="L44" i="1"/>
  <c r="M43" i="1"/>
  <c r="L43" i="1"/>
  <c r="M39" i="1"/>
  <c r="L39" i="1"/>
  <c r="M36" i="1"/>
  <c r="M37" i="1" s="1"/>
  <c r="L36" i="1"/>
  <c r="L37" i="1" s="1"/>
  <c r="M33" i="1"/>
  <c r="M30" i="1"/>
  <c r="L30" i="1"/>
  <c r="N30" i="1"/>
  <c r="M21" i="1"/>
  <c r="L21" i="1"/>
  <c r="N21" i="1"/>
  <c r="M20" i="1"/>
  <c r="L20" i="1"/>
  <c r="N20" i="1"/>
  <c r="M19" i="1"/>
  <c r="L19" i="1"/>
  <c r="N19" i="1"/>
  <c r="M18" i="1"/>
  <c r="M28" i="1" s="1"/>
  <c r="L18" i="1"/>
  <c r="M15" i="1"/>
  <c r="L15" i="1"/>
  <c r="N15" i="1"/>
  <c r="L28" i="1" l="1"/>
  <c r="L34" i="1"/>
  <c r="N84" i="1"/>
  <c r="N119" i="1"/>
  <c r="N55" i="1"/>
  <c r="L69" i="1"/>
  <c r="L31" i="1"/>
  <c r="N61" i="1"/>
  <c r="N82" i="1"/>
  <c r="N89" i="1"/>
  <c r="N94" i="1" s="1"/>
  <c r="N47" i="1"/>
  <c r="N64" i="1"/>
  <c r="N71" i="1"/>
  <c r="N67" i="1"/>
  <c r="N74" i="1"/>
  <c r="M49" i="1"/>
  <c r="N48" i="1"/>
  <c r="N53" i="1"/>
  <c r="N65" i="1"/>
  <c r="N72" i="1"/>
  <c r="N85" i="1"/>
  <c r="N120" i="1"/>
  <c r="M69" i="1"/>
  <c r="N97" i="1"/>
  <c r="N68" i="1"/>
  <c r="N75" i="1"/>
  <c r="N80" i="1"/>
  <c r="N46" i="1"/>
  <c r="N54" i="1"/>
  <c r="N66" i="1"/>
  <c r="N73" i="1"/>
  <c r="N86" i="1"/>
  <c r="N56" i="1"/>
  <c r="L40" i="1"/>
  <c r="N44" i="1"/>
  <c r="N57" i="1"/>
  <c r="N76" i="1"/>
  <c r="N81" i="1"/>
  <c r="N51" i="1"/>
  <c r="N52" i="1"/>
  <c r="N39" i="1"/>
  <c r="N18" i="1"/>
  <c r="N28" i="1" s="1"/>
  <c r="M31" i="1"/>
  <c r="L62" i="1"/>
  <c r="L77" i="1"/>
  <c r="M40" i="1"/>
  <c r="M62" i="1"/>
  <c r="L87" i="1"/>
  <c r="L49" i="1"/>
  <c r="M77" i="1"/>
  <c r="M87" i="1"/>
  <c r="M124" i="1"/>
  <c r="M34" i="1"/>
  <c r="N16" i="1"/>
  <c r="L125" i="1" l="1"/>
  <c r="N121" i="1"/>
  <c r="N31" i="1"/>
  <c r="N69" i="1"/>
  <c r="N87" i="1"/>
  <c r="N40" i="1"/>
  <c r="N62" i="1"/>
  <c r="N49" i="1"/>
  <c r="N77" i="1"/>
  <c r="O125" i="1"/>
  <c r="N34" i="1"/>
  <c r="N37" i="1"/>
  <c r="M125" i="1"/>
  <c r="N125" i="1" l="1"/>
  <c r="M126" i="1"/>
  <c r="J2" i="1"/>
  <c r="N8" i="1" l="1"/>
  <c r="N126" i="1"/>
</calcChain>
</file>

<file path=xl/sharedStrings.xml><?xml version="1.0" encoding="utf-8"?>
<sst xmlns="http://schemas.openxmlformats.org/spreadsheetml/2006/main" count="591" uniqueCount="315">
  <si>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</si>
  <si>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</si>
  <si>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</si>
  <si>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</si>
  <si>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</si>
  <si>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</si>
  <si>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</si>
  <si>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</si>
  <si>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</si>
  <si>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</si>
  <si>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</si>
  <si>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</si>
  <si>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2.3</t>
  </si>
  <si>
    <t>2.4</t>
  </si>
  <si>
    <t>COBERTURA</t>
  </si>
  <si>
    <t>3.1</t>
  </si>
  <si>
    <t>4.1</t>
  </si>
  <si>
    <t>5.1</t>
  </si>
  <si>
    <t>6.1</t>
  </si>
  <si>
    <t>PAVIMENTAÇÃO</t>
  </si>
  <si>
    <t>7.1</t>
  </si>
  <si>
    <t>7.2</t>
  </si>
  <si>
    <t>REVESTIMENTO</t>
  </si>
  <si>
    <t>PAREDE</t>
  </si>
  <si>
    <t>8.1</t>
  </si>
  <si>
    <t>8.2</t>
  </si>
  <si>
    <t>8.3</t>
  </si>
  <si>
    <t>8.4</t>
  </si>
  <si>
    <t>8.5</t>
  </si>
  <si>
    <t>8.6</t>
  </si>
  <si>
    <t>8.7</t>
  </si>
  <si>
    <t>8.8</t>
  </si>
  <si>
    <t>TETO</t>
  </si>
  <si>
    <t>8.10</t>
  </si>
  <si>
    <t>8.11</t>
  </si>
  <si>
    <t>9</t>
  </si>
  <si>
    <t>ESQUADRIAS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</si>
  <si>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</si>
  <si>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</si>
  <si>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</si>
  <si>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</si>
  <si>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</si>
  <si>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</si>
  <si>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</si>
  <si>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</si>
  <si>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</si>
  <si>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</si>
  <si>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</si>
  <si>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</si>
  <si>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</si>
  <si>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pt</t>
  </si>
  <si>
    <t>11</t>
  </si>
  <si>
    <t>11.1</t>
  </si>
  <si>
    <t>11.2</t>
  </si>
  <si>
    <t>12</t>
  </si>
  <si>
    <t>12.1</t>
  </si>
  <si>
    <t>13</t>
  </si>
  <si>
    <t>13.1</t>
  </si>
  <si>
    <t>14</t>
  </si>
  <si>
    <t>14.1</t>
  </si>
  <si>
    <t>14.2</t>
  </si>
  <si>
    <t>14.3</t>
  </si>
  <si>
    <t>TOTAL  COM BDI INCLUSO</t>
  </si>
  <si>
    <t>QUANTITATIVOS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</si>
  <si>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</si>
  <si>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</si>
  <si>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</si>
  <si>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</si>
  <si>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</si>
  <si>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</si>
  <si>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</si>
  <si>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</si>
  <si>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</si>
  <si>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</si>
  <si>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</si>
  <si>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</si>
  <si>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</si>
  <si>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</si>
  <si>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</si>
  <si>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</si>
  <si>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</si>
  <si>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</si>
  <si>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</si>
  <si>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</si>
  <si>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</si>
  <si>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</si>
  <si>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</si>
  <si>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</si>
  <si>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</si>
  <si>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</si>
  <si>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Lúcio Flávio Araújo Costa</t>
  </si>
  <si>
    <t>Prefeito Municipal Itabaiana - PB</t>
  </si>
  <si>
    <t>und</t>
  </si>
  <si>
    <t xml:space="preserve">Área </t>
  </si>
  <si>
    <t>Unidade Administrativa: Secretaria de Desenvolvimento Urbano</t>
  </si>
  <si>
    <t>Almoxerifado</t>
  </si>
  <si>
    <t>BM01</t>
  </si>
  <si>
    <t>REFOR. DO EDIFÍCIO SEDE DA SEC. MUNICIPAL DE SAÚDE DESTE MUNICÍPIO</t>
  </si>
  <si>
    <t>0S 0001/2021</t>
  </si>
  <si>
    <t>TP 002/2021</t>
  </si>
  <si>
    <t>90 dias</t>
  </si>
  <si>
    <t>30 dias</t>
  </si>
  <si>
    <t>POLYEFE CONSTRUÇÕES, LIMPEZA E CONSERVAÇÃO EIRELI</t>
  </si>
  <si>
    <t>SERVIÇOS PRELIMINARES</t>
  </si>
  <si>
    <t>DEMOLIÇÕES/REMOÇÕES</t>
  </si>
  <si>
    <t>DEMOLIÇÃO DE ALVENARIA DE BLOCO FURADO, DE FORMA MANUAL, SEM REAPROVEITAMENTO. AF_12/2017</t>
  </si>
  <si>
    <t>PLACA INDICATIVA DE OBRA</t>
  </si>
  <si>
    <t>Demolição de piso cerâmico ou ladrilho</t>
  </si>
  <si>
    <t>Demolição de piso de alta resistência</t>
  </si>
  <si>
    <t>Remoção de esquadria de madeira, com ou sem batente</t>
  </si>
  <si>
    <t>2.5</t>
  </si>
  <si>
    <t>2.6</t>
  </si>
  <si>
    <t>2.7</t>
  </si>
  <si>
    <t>2.8</t>
  </si>
  <si>
    <t>2.9</t>
  </si>
  <si>
    <t>2.10</t>
  </si>
  <si>
    <t>Remoção de esquadria metálica, com ou sem reaproveitamento</t>
  </si>
  <si>
    <t>Remoção de vidro</t>
  </si>
  <si>
    <t>Remoção de acessórios sanitários</t>
  </si>
  <si>
    <t>un</t>
  </si>
  <si>
    <t>Remoção de pia</t>
  </si>
  <si>
    <t>Remoção de caixa pre-moldada de concreto para ar condicionado</t>
  </si>
  <si>
    <t>REMOÇÃO DE FORRO DE GESSO, DE FORMA MANUAL, SEM REAPROVEITAMENTO. AF_12/2017</t>
  </si>
  <si>
    <t>ESCAVAÇÃO MANUAL DE VALA COM PROFUNDIDADE MENOR OU IGUAL A 1,30 M. AF_03/2016</t>
  </si>
  <si>
    <t>ELEVAÇÃO</t>
  </si>
  <si>
    <t>ALVENARIA DE VEDAÇÃO DE BLOCOS CERÂMICOS FURADOS NA HORIZONTAL DE 9X19X19CM (ESPESSURA 9CM) DE PAREDES COM ÁREA LÍQUIDA MAIOR OU IGUAL A 6M² COM VÃOS E ARGAMASSA DE ASSENTAMENTO COM PREPARO EM BETONEIRA. AF_06/2014</t>
  </si>
  <si>
    <t>Revisão em cobertura com telha ceramica tipo canal comum, Itabaiana ou similar, com reposição de 30% do material</t>
  </si>
  <si>
    <t>FORRO</t>
  </si>
  <si>
    <t>FORRO EM PLACAS DE GESSO, PARA AMBIENTES COMERCIAIS. AF_05/2017_P</t>
  </si>
  <si>
    <t>PORTAS</t>
  </si>
  <si>
    <t>7.1.1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</si>
  <si>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</si>
  <si>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7.1.2</t>
  </si>
  <si>
    <t>PORTAO DE FERRO EM CHAPA GALVANIZADA PLANA 14 GSG</t>
  </si>
  <si>
    <t>JANELAS</t>
  </si>
  <si>
    <t>7.2.1</t>
  </si>
  <si>
    <t>JANELA DE ALUMÍNIO TIPO MAXIM-AR, COM VIDROS, BATENTE E FERRAGENS. EXCLUSIVE ALIZAR, ACABAMENTO E CONTRAMARCO. FORNECIMENTO E INSTALAÇÃO. AF_12/2019</t>
  </si>
  <si>
    <t>7.2.2</t>
  </si>
  <si>
    <t>VIDRO LISO COMUM TRANSPARENTE, ESPESSURA 3MM</t>
  </si>
  <si>
    <t>7.2.3</t>
  </si>
  <si>
    <t>Janela basculante, moldura em barra chata de ferro 1x1/4, e cantoneira 1x1x1/4 - exclusive vidro</t>
  </si>
  <si>
    <t>8</t>
  </si>
  <si>
    <t>Ponto de luz em teto ou parede, com eletroduto pvc rígido embutido Ø 3/4"</t>
  </si>
  <si>
    <t>Ponto de interruptor 01 seção (1 s) embutido com eletroduto de pvc rígido Ø 3/4"</t>
  </si>
  <si>
    <t>Ponto de tomada 2p+t, ABNT, 10 A, de uso geral, em pisos, com eletroduto de pvc flexível sanfonado embutido  Ø 3/4", inclusive aterramento</t>
  </si>
  <si>
    <t>Revisão de ponto de luz tipo 1, em teto ou parede</t>
  </si>
  <si>
    <t>Revisão de ponto de interruptor com reposição do interruptor e fiação</t>
  </si>
  <si>
    <t>Revisão de ponto de tomada simples com reposição da tomada e da fiação</t>
  </si>
  <si>
    <t>LAMPADA DE LED 25W</t>
  </si>
  <si>
    <t>8.9</t>
  </si>
  <si>
    <t>DISJUNTOR MONOPOLAR TIPO DIN, CORRENTE NOMINAL DE 16A - FORNECIMENTO E INSTALAÇÃO. AF_04/2016</t>
  </si>
  <si>
    <t>DISJUNTOR MONOPOLAR TIPO DIN, CORRENTE NOMINAL DE 20A - FORNECIMENTO E INSTALAÇÃO. AF_04/2016</t>
  </si>
  <si>
    <t>DISJUNTOR MONOPOLAR TIPO DIN, CORRENTE NOMINAL DE 25A - FORNECIMENTO E INSTALAÇÃO. AF_04/2016</t>
  </si>
  <si>
    <t>QUADRO DE DISTRIBUICAO, COM BARRAMENTO TERRA / NEUTRO, DE EMBUTIR, PARA 8 DISJUNTORES DIN</t>
  </si>
  <si>
    <t>INSTALAÇÕES HIDROSANITÁRIAS</t>
  </si>
  <si>
    <t>Ponto de esgoto com tubo de pvc rígido soldável de Ø 100 mm (vaso sanitário)</t>
  </si>
  <si>
    <t>Ponto de esgoto com tubo de pvc rígido soldável de  Ø 40 mm (lavatórios, mictórios, ralos sifonados, etc...)</t>
  </si>
  <si>
    <t>Ponto de água fria embutido, c/material pvc rígido roscável Ø 3/4"</t>
  </si>
  <si>
    <t>Revisão de ponto de esgoto tipo 1</t>
  </si>
  <si>
    <t>Revisão de ponto de água tipo 1</t>
  </si>
  <si>
    <t>LOUÇAS E METAIS</t>
  </si>
  <si>
    <t>LAVATÓRIO LOUÇA BRANCA SUSPENSO, 29,5 X 39CM OU EQUIVALENTE, PADRÃO POPULAR, INCLUSO SIFÃO TIPO GARRAFA EM PVC, VÁLVULA E ENGATE FLEXÍVEL 30CM EM PLÁSTICO E TORNEIRA CROMADA DE MESA, PADRÃO POPULAR - FORNECIMENTO E INSTALAÇÃO. AF_01/2020</t>
  </si>
  <si>
    <t>VASO SANITÁRIO SIFONADO COM CAIXA ACOPLADA LOUÇA BRANCA, INCLUSO ENGATE FLEXÍVEL EM PLÁSTICO BRANCO, 1/2  X 40CM - FORNECIMENTO E INSTALAÇÃO. AF_01/2020</t>
  </si>
  <si>
    <t>BARRA DE APOIO RETA, EM ACO INOX POLIDO, COMPRIMENTO 80CM, DIAMETRO MINIMO 3 CM</t>
  </si>
  <si>
    <t>BANCADA EM GRANITO CINZA ANDORINHA, E=2,5CM</t>
  </si>
  <si>
    <t>CUBA DE EMBUTIR RETANGULAR DE AÇO INOXIDÁVEL, 46 X 30 X 12 CM - FORNECIMENTO E INSTALAÇÃO. AF_01/2020</t>
  </si>
  <si>
    <t>TORNEIRA CROMADA DE MESA, 1/2 OU 3/4, PARA LAVATÓRIO, PADRÃO POPULAR - FORNECIMENTO E INSTALAÇÃO. AF_01/2020</t>
  </si>
  <si>
    <t>INTERNO</t>
  </si>
  <si>
    <t>11.1.1</t>
  </si>
  <si>
    <t>CONTRAPISO EM ARGAMASSA TRAÇO 1:4 (CIMENTO E AREIA), PREPARO MECÂNICO COM BETONEIRA 400 L, APLICADO EM ÁREAS SECAS SOBRE LAJE, ADERIDO, ESPESSURA 2CM. AF_06/2014</t>
  </si>
  <si>
    <t>11.1.2</t>
  </si>
  <si>
    <t>REVESTIMENTO CERÂMICO PARA PISO COM PLACAS TIPO ESMALTADA EXTRA DE DIMENSÕES 45X45 CM APLICADA EM AMBIENTES DE ÁREA MAIOR QUE 10 M2. AF_06/2014</t>
  </si>
  <si>
    <t>11.1.3</t>
  </si>
  <si>
    <t>RODAPÉ CERÂMICO DE 7CM DE ALTURA COM PLACAS TIPO ESMALTADA EXTRA DE DIMENSÕES 45X45CM. AF_06/2014</t>
  </si>
  <si>
    <t>M</t>
  </si>
  <si>
    <t>EXTERNO</t>
  </si>
  <si>
    <t>11.2.1</t>
  </si>
  <si>
    <t>EXECUÇÃO DE PÁTIO/ESTACIONAMENTO EM PISO INTERTRAVADO, COM BLOCO RETANGULAR COR NATURAL DE 20 X 10 CM, ESPESSURA 6 CM. AF_12/2015</t>
  </si>
  <si>
    <t>11.2.2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</si>
  <si>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</si>
  <si>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11.2.3</t>
  </si>
  <si>
    <t>ASSENTAMENTO DE GUIA (MEIO-FIO) EM TRECHO CURVO, CONFECCIONADA EM CONCRETO PRÉ-FABRICADO, DIMENSÕES 100X15X13X20 CM (COMPRIMENTO X BASE INFERIOR X BASE SUPERIOR X ALTURA), PARA URBANIZAÇÃO INTERNA DE EMPREENDIMENTOS. AF_06/2016_P</t>
  </si>
  <si>
    <t>RAMPA</t>
  </si>
  <si>
    <t>12.2</t>
  </si>
  <si>
    <t>12.3</t>
  </si>
  <si>
    <t>12.4</t>
  </si>
  <si>
    <t>12.5</t>
  </si>
  <si>
    <t>REATERRO MANUAL APILOADO COM SOQUETE. AF_10/2017</t>
  </si>
  <si>
    <t>ALVENARIA EM TIJOLO CERAMICO FURADO 9X19X19CM, 1 VEZ (ESPESSURA 19 CM), ASSENTADO EM ARGAMASSA TRACO 1:4 (CIMENTO E AREIA MEDIA NAO PENEIRADA), PREPARO MANUAL, JUNTA1 CM. INC_11/2016.</t>
  </si>
  <si>
    <t>LASTRO DE CONCRETO MAGRO, APLICADO EM PISOS OU RADIERS, ESPESSURA DE 3 CM. AF_07/2016</t>
  </si>
  <si>
    <t>CORRIMÃO SIMPLES, DIÂMETRO EXTERNO = 1 1/2", EM AÇO GALVANIZADO. AF_04/2019_P</t>
  </si>
  <si>
    <t>13.1.1</t>
  </si>
  <si>
    <t>CHAPISCO APLICADO EM ALVENARIAS E ESTRUTURAS DE CONCRETO INTERNAS, COM COLHER DE PEDREIRO.  ARGAMASSA TRAÇO 1:3 COM PREPARO EM BETONEIRA 400L. AF_06/2014</t>
  </si>
  <si>
    <t>13.1.2</t>
  </si>
  <si>
    <t>13.1.3</t>
  </si>
  <si>
    <t>13.1.4</t>
  </si>
  <si>
    <t>EMBOÇO, PARA RECEBIMENTO DE CERÂMICA, EM ARGAMASSA TRAÇO 1:2:8, PREPARO MECÂNICO COM BETONEIRA 400L, APLICADO MANUALMENTE EM FACES INTERNAS DE PAREDES, PARA AMBIENTE COM ÁREA  MAIOR QUE 10M2, ESPESSURA DE 20MM, COM EXECUÇÃO DE TALISCAS. AF_06/2014</t>
  </si>
  <si>
    <t>MASSA ÚNICA, PARA RECEBIMENTO DE PINTURA, EM ARGAMASSA TRAÇO 1:2:8, PREPARO MANUAL, APLICADA MANUALMENTE EM FACES INTERNAS DE PAREDES, ESPESSURA DE 10MM, COM EXECUÇÃO DE TALISCAS. AF_06/2014</t>
  </si>
  <si>
    <t>REVESTIMENTO CERÂMICO PARA PAREDES INTERNAS COM PLACAS TIPO ESMALTADA EXTRA DE DIMENSÕES 33X45 CM APLICADAS EM AMBIENTES DE ÁREA MAIOR QUE 5 M² NA ALTURA INTEIRA DAS PAREDES. AF_06/2014</t>
  </si>
  <si>
    <t>13.2</t>
  </si>
  <si>
    <t>13.2.1</t>
  </si>
  <si>
    <t>13.2.2</t>
  </si>
  <si>
    <t>MASSA ÚNICA, PARA RECEBIMENTO DE PINTURA, EM ARGAMASSA TRAÇO 1:2:8, PREPARO MECÂNICO COM BETONEIRA 400L, APLICADA MANUALMENTE EM FACES INTERNAS DE PAREDES, ESPESSURA DE 20MM, COM EXECUÇÃO DE TALISCAS. AF_06/2014</t>
  </si>
  <si>
    <t>PINTURA</t>
  </si>
  <si>
    <t>PAREDES</t>
  </si>
  <si>
    <t>14.1.1</t>
  </si>
  <si>
    <t>APLICAÇÃO DE FUNDO SELADOR ACRÍLICO EM PAREDES, UMA DEMÃO. AF_06/2014</t>
  </si>
  <si>
    <t>14.1.2</t>
  </si>
  <si>
    <t>APLICAÇÃO E LIXAMENTO DE MASSA LÁTEX EM PAREDES, DUAS DEMÃOS. AF_06/2014</t>
  </si>
  <si>
    <t>14.1.3</t>
  </si>
  <si>
    <t>APLICAÇÃO MANUAL DE PINTURA COM TINTA LÁTEX ACRÍLICA EM PAREDES, DUAS DEMÃOS. AF_06/2014</t>
  </si>
  <si>
    <t>APLICAÇÃO DE FUNDO SELADOR ACRÍLICO EM TETO, UMA DEMÃO. AF_06/2014</t>
  </si>
  <si>
    <t>APLICAÇÃO E LIXAMENTO DE MASSA LÁTEX EM TETO, DUAS DEMÃOS. AF_06/2014</t>
  </si>
  <si>
    <t>14.2.1</t>
  </si>
  <si>
    <t>14.2.2</t>
  </si>
  <si>
    <t>14.2.3</t>
  </si>
  <si>
    <t>APLICAÇÃO MANUAL DE PINTURA COM TINTA LÁTEX ACRÍLICA EM TETO, DUAS DEMÃOS. AF_06/2014</t>
  </si>
  <si>
    <t>14.3.1</t>
  </si>
  <si>
    <t>14.3.2</t>
  </si>
  <si>
    <t>PINTURA ESMALTE BRILHANTE PARA MADEIRA, DUAS DEMAOS, SOBRE FUNDO NIVELADOR BRANCO</t>
  </si>
  <si>
    <t>PINTURA COM TINTA ALQUÍDICA DE ACABAMENTO (ESMALTE SINTÉTICO FOSCO) PULVERIZADA SOBRE SUPERFÍCIES METÁLICAS (EXCETO PERFIL) EXECUTADO EM OBRA (02 DEMÃOS). AF_01/2020</t>
  </si>
  <si>
    <t>15</t>
  </si>
  <si>
    <t>ARBORIZAÇÃO</t>
  </si>
  <si>
    <t>15.1</t>
  </si>
  <si>
    <t>15.2</t>
  </si>
  <si>
    <t>PLANTIO DE GRAMA EM PLACAS. AF_05/2018</t>
  </si>
  <si>
    <t>PLANTIO DE ÁRVORE ORNAMENTAL COM ALTURA DE MUDA MENOR OU IGUAL A 2,00 M. AF_05/2018</t>
  </si>
  <si>
    <t>16</t>
  </si>
  <si>
    <t>DIVERSOS</t>
  </si>
  <si>
    <t>16.1</t>
  </si>
  <si>
    <t>LIMPEZA FINAL DA OBRA</t>
  </si>
  <si>
    <t>Anália Cristina Gonçalves de Carvalho</t>
  </si>
  <si>
    <t>Engenheira Civil</t>
  </si>
  <si>
    <t>BM 01</t>
  </si>
  <si>
    <t>RELATÓRIO FOTOGRÁFICO BM01</t>
  </si>
  <si>
    <t>06/07/2021 a 06/08/2021</t>
  </si>
  <si>
    <t>CONSTRUTORA: POLYEFE CONSTRUÇÕES, LIMPEZA E CONSERVAÇÃO EIRELI</t>
  </si>
  <si>
    <t>OBRA: REFOR. DO EDIFÍCIO SEDE DA SEC. MUNICIPAL DE SAÚDE DESTE MUNICÍPIO</t>
  </si>
  <si>
    <t>TOMADA DE PEÇO: TP 002/2021</t>
  </si>
  <si>
    <t>ORDEM DE SERVIÇO: 001/2021</t>
  </si>
  <si>
    <t>1 SERVIÇOS PRELIMINARES</t>
  </si>
  <si>
    <t>1.1 PLACA INDICATIVA DE OBRA</t>
  </si>
  <si>
    <t>FOTO 01 - Placa Indicativa de Obra</t>
  </si>
  <si>
    <t>2 DEMOLIÇÕES/REMOÇÕES</t>
  </si>
  <si>
    <t>Placa de obra</t>
  </si>
  <si>
    <t>2.1 DEMOLIÇÃO DE ALVENARIA DE BLOCO FURADO, DE FORMA MANUAL, SEM REAPROVEITAMENTO</t>
  </si>
  <si>
    <t>Parede interna do WC PNE MASC. E FEM.</t>
  </si>
  <si>
    <t>Abertura das esquadrias WC PNE MASC. E FEM.</t>
  </si>
  <si>
    <t>Acesso aos WC's PNE</t>
  </si>
  <si>
    <t>2.2 Demolição de piso cerâmico ou ladrilho</t>
  </si>
  <si>
    <t>Gabinete</t>
  </si>
  <si>
    <t>Setor de marcação</t>
  </si>
  <si>
    <t>Recepção 02</t>
  </si>
  <si>
    <t>Assistente social</t>
  </si>
  <si>
    <t>Farmácia 01</t>
  </si>
  <si>
    <t>Farmácia 02</t>
  </si>
  <si>
    <t>WC PNE Femenino</t>
  </si>
  <si>
    <t>WC PNE Masculino</t>
  </si>
  <si>
    <t>Circulação 01</t>
  </si>
  <si>
    <t>Circulação 02</t>
  </si>
  <si>
    <t>Ambiente 03</t>
  </si>
  <si>
    <t>Ambiente 02</t>
  </si>
  <si>
    <t>Ambiente 04</t>
  </si>
  <si>
    <t>Vigilância ambiental</t>
  </si>
  <si>
    <t>Ambiente 05</t>
  </si>
  <si>
    <t>WC Pav. 01</t>
  </si>
  <si>
    <t>Regularização</t>
  </si>
  <si>
    <t>2.3 Demolição de piso de alta resistência</t>
  </si>
  <si>
    <t>Piso pavimento área externa</t>
  </si>
  <si>
    <t>2.4 Remoção de esquadria de madeira, com ou sem batente</t>
  </si>
  <si>
    <t>2.5 Remoção de esquadria metálica, com ou sem reaproveitamento</t>
  </si>
  <si>
    <t>Remoção da esquadria de acesso a recepção 02</t>
  </si>
  <si>
    <t>Remoção de esquadria de madeira banheiro térreo</t>
  </si>
  <si>
    <t>2.7 Remoção de acessórios sanitários</t>
  </si>
  <si>
    <t>Unidade</t>
  </si>
  <si>
    <t>Remoção de acessórios sanitários térreo e pav. 01</t>
  </si>
  <si>
    <t>2.8 Remoção de pia</t>
  </si>
  <si>
    <t>remoção de pia</t>
  </si>
  <si>
    <t>2.9 Remoção de caixa pre-moldada de concreto para ar condicionado</t>
  </si>
  <si>
    <t>caixas pre-moldadas para ar-condicionado</t>
  </si>
  <si>
    <t>2.10 REMOÇÃO DE FORRO DE GESSO, DE FORMA MANUAL, SEM REAPROVEITAMENTO. AF_12/2017</t>
  </si>
  <si>
    <t>remoção forro de gesso no térreo e pavim. 01</t>
  </si>
  <si>
    <t>FOTO 02 - Remoção de piso na recepção 02</t>
  </si>
  <si>
    <t xml:space="preserve">FOTO 03 - Demolição de piso de alta resistência </t>
  </si>
  <si>
    <t>FOTO 04 - Remoção de forro de gesso</t>
  </si>
  <si>
    <t>3 MOVIMENTO DE TERRA</t>
  </si>
  <si>
    <t>3.1 ESCAVAÇÃO MANUAL DE VALA COM PROFUNDIDADE MENOR OU IGUAL A 1,30 M. AF_03/2016</t>
  </si>
  <si>
    <t>escavação rampa de acesso a recepção 02</t>
  </si>
  <si>
    <t>FOTO 05 - Rampa de acesso a recepção 02</t>
  </si>
  <si>
    <t>4 ELEVAÇÃO</t>
  </si>
  <si>
    <t>4.1  ALVENARIA DE VEDAÇÃO DE BLOCOS CERÂMICOS FURADOS NA HORIZONTAL DE 9X19X19CM</t>
  </si>
  <si>
    <t>alvenaria de vedação dos banheiros PNE</t>
  </si>
  <si>
    <t>FOTO 06 - Execução da alvenaria de vedação</t>
  </si>
  <si>
    <t>5 COBERTURA</t>
  </si>
  <si>
    <t>5.1  Revisão em cobertura com telha ceramica tipo canal comum, Itabaiana ou similar, com reposição de 30% do material</t>
  </si>
  <si>
    <t>revisão do telhado</t>
  </si>
  <si>
    <t>FOTO 07 - Coberta antes da revisão</t>
  </si>
  <si>
    <t>FOTO 08 - Coberta revisada</t>
  </si>
  <si>
    <t>8  INSTALAÇÕES ELÉTRICAS</t>
  </si>
  <si>
    <t>8.1  Ponto de luz em teto ou parede, com eletroduto pvc rígido embutido Ø 3/4"</t>
  </si>
  <si>
    <t>parte externa</t>
  </si>
  <si>
    <t>um</t>
  </si>
  <si>
    <t>banheiros PNE</t>
  </si>
  <si>
    <t>FOTO 09 - Ponto de luz</t>
  </si>
  <si>
    <t>13 REVESTIMENTO</t>
  </si>
  <si>
    <t xml:space="preserve">13.1.1  CHAPISCO APLICADO EM ALVENARIAS E ESTRUTURAS DE CONCRETO INTERNAS, COM COLHER DE PEDREIRO. </t>
  </si>
  <si>
    <t>chapisco da alvenaria dos banheiros PNE</t>
  </si>
  <si>
    <t>13.1.2 EMBOÇO, PARA RECEBIMENTO DE CERÂMICA, EM ARGAMASSA TRAÇO 1:2:8, PREPARO MECÂNICO COM BETONEIRA 400L.</t>
  </si>
  <si>
    <t>emboço da alvenaria dos banheiros PNE</t>
  </si>
  <si>
    <t>ANEXO LIVRE</t>
  </si>
  <si>
    <t>Serviços Medidos: Serv. Preliminares; Demolições/Remoções; Movim. de terra; Elevação; Cobertura; Instalações elétricas; Revestimento.</t>
  </si>
  <si>
    <t>8.2 Ponto de interruptor 01 seção (1 s) embutido com eletroduto de pvc rígido Ø 3/4"</t>
  </si>
  <si>
    <t>8.3 Ponto de tomada 2p+t, ABNT, 10 A, de uso geral, em pisos, com eletroduto de pvc flexível sanfonado embutido  Ø 3/4", inclusive aterramento</t>
  </si>
  <si>
    <t>FOTO 10 - Chapisco na alvenaria do WC PNE</t>
  </si>
  <si>
    <t>FOTO 11 - Emboço na alvenaria do WC PNE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</si>
</sst>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48"/>
      <color rgb="FFFFFFFF"/>
      <name val="Calibri"/>
      <family val="2"/>
    </font>
    <font>
      <b/>
      <sz val="48"/>
      <name val="Calibri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1"/>
    </font>
    <font>
      <b/>
      <sz val="10"/>
      <color rgb="FFFF0000"/>
      <name val="Calibri"/>
      <family val="2"/>
    </font>
    <font>
      <b/>
      <sz val="8"/>
      <color rgb="FF00B05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1"/>
    </font>
    <font>
      <b/>
      <sz val="10"/>
      <color theme="0"/>
      <name val="Calibri"/>
      <family val="2"/>
    </font>
    <font>
      <b/>
      <sz val="10"/>
      <color theme="1"/>
      <name val="Arial"/>
      <family val="2"/>
    </font>
    <font>
      <b/>
      <sz val="36"/>
      <color rgb="FF00B050"/>
      <name val="Arial"/>
      <family val="2"/>
    </font>
    <font>
      <b/>
      <sz val="10"/>
      <color rgb="FF00B05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10" fillId="0" borderId="0"/>
    <xf numFmtId="0" fontId="15" fillId="0" borderId="0"/>
    <xf numFmtId="44" fontId="1" fillId="0" borderId="0" applyFont="0" applyFill="0" applyBorder="0" applyAlignment="0" applyProtection="0"/>
  </cellStyleXfs>
  <cellXfs count="311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 wrapText="1"/>
    </xf>
    <xf numFmtId="164" fontId="4" fillId="0" borderId="15" xfId="0" applyNumberFormat="1" applyFont="1" applyBorder="1" applyAlignment="1">
      <alignment vertical="center" wrapText="1"/>
    </xf>
    <xf numFmtId="4" fontId="3" fillId="0" borderId="15" xfId="0" applyNumberFormat="1" applyFont="1" applyBorder="1" applyAlignment="1">
      <alignment vertical="center" wrapText="1"/>
    </xf>
    <xf numFmtId="165" fontId="4" fillId="0" borderId="15" xfId="3" applyFont="1" applyBorder="1" applyAlignment="1">
      <alignment vertical="center"/>
    </xf>
    <xf numFmtId="164" fontId="4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1" fillId="0" borderId="0" xfId="5" applyNumberFormat="1" applyFont="1" applyAlignment="1">
      <alignment horizontal="center" vertical="center" wrapText="1"/>
    </xf>
    <xf numFmtId="4" fontId="11" fillId="0" borderId="0" xfId="5" applyNumberFormat="1" applyFont="1" applyAlignment="1">
      <alignment vertical="center"/>
    </xf>
    <xf numFmtId="4" fontId="11" fillId="0" borderId="0" xfId="5" applyNumberFormat="1" applyFont="1" applyAlignment="1">
      <alignment horizontal="center" vertical="center"/>
    </xf>
    <xf numFmtId="0" fontId="8" fillId="0" borderId="0" xfId="6" applyFont="1" applyAlignment="1">
      <alignment vertical="center"/>
    </xf>
    <xf numFmtId="0" fontId="4" fillId="0" borderId="0" xfId="6" applyFont="1" applyAlignment="1">
      <alignment horizontal="left"/>
    </xf>
    <xf numFmtId="0" fontId="4" fillId="0" borderId="0" xfId="6" applyFont="1"/>
    <xf numFmtId="0" fontId="6" fillId="0" borderId="0" xfId="6" applyFont="1" applyAlignment="1">
      <alignment horizontal="center" vertical="center"/>
    </xf>
    <xf numFmtId="4" fontId="11" fillId="0" borderId="0" xfId="6" applyNumberFormat="1" applyFont="1" applyAlignment="1">
      <alignment horizontal="center" vertical="center"/>
    </xf>
    <xf numFmtId="0" fontId="11" fillId="0" borderId="0" xfId="6" applyFont="1" applyAlignment="1">
      <alignment vertical="center"/>
    </xf>
    <xf numFmtId="49" fontId="12" fillId="0" borderId="0" xfId="6" applyNumberFormat="1" applyFont="1" applyAlignment="1">
      <alignment horizontal="center" vertical="center"/>
    </xf>
    <xf numFmtId="2" fontId="4" fillId="0" borderId="0" xfId="6" applyNumberFormat="1" applyFont="1" applyAlignment="1">
      <alignment vertical="center"/>
    </xf>
    <xf numFmtId="2" fontId="4" fillId="0" borderId="0" xfId="6" applyNumberFormat="1" applyFont="1"/>
    <xf numFmtId="0" fontId="4" fillId="0" borderId="0" xfId="6" applyFont="1" applyAlignment="1">
      <alignment vertical="center"/>
    </xf>
    <xf numFmtId="4" fontId="4" fillId="0" borderId="0" xfId="6" applyNumberFormat="1" applyFont="1" applyAlignment="1">
      <alignment vertical="center"/>
    </xf>
    <xf numFmtId="4" fontId="14" fillId="0" borderId="0" xfId="6" applyNumberFormat="1" applyFont="1" applyAlignment="1">
      <alignment vertical="center"/>
    </xf>
    <xf numFmtId="0" fontId="3" fillId="5" borderId="6" xfId="0" applyFont="1" applyFill="1" applyBorder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0" fontId="3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vertical="center"/>
    </xf>
    <xf numFmtId="165" fontId="2" fillId="0" borderId="12" xfId="3" applyFont="1" applyBorder="1" applyAlignment="1">
      <alignment vertical="center"/>
    </xf>
    <xf numFmtId="164" fontId="2" fillId="0" borderId="12" xfId="3" applyNumberFormat="1" applyFont="1" applyBorder="1" applyAlignment="1">
      <alignment vertical="center"/>
    </xf>
    <xf numFmtId="2" fontId="6" fillId="0" borderId="15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165" fontId="2" fillId="5" borderId="15" xfId="3" applyFont="1" applyFill="1" applyBorder="1" applyAlignment="1">
      <alignment vertical="center"/>
    </xf>
    <xf numFmtId="164" fontId="2" fillId="5" borderId="15" xfId="3" applyNumberFormat="1" applyFont="1" applyFill="1" applyBorder="1" applyAlignment="1">
      <alignment vertical="center"/>
    </xf>
    <xf numFmtId="4" fontId="4" fillId="5" borderId="15" xfId="0" applyNumberFormat="1" applyFont="1" applyFill="1" applyBorder="1" applyAlignment="1">
      <alignment vertical="center" wrapText="1"/>
    </xf>
    <xf numFmtId="4" fontId="2" fillId="5" borderId="15" xfId="0" applyNumberFormat="1" applyFont="1" applyFill="1" applyBorder="1" applyAlignment="1">
      <alignment vertical="center" wrapText="1"/>
    </xf>
    <xf numFmtId="2" fontId="6" fillId="5" borderId="15" xfId="0" applyNumberFormat="1" applyFont="1" applyFill="1" applyBorder="1" applyAlignment="1">
      <alignment horizontal="right" vertical="center" wrapText="1"/>
    </xf>
    <xf numFmtId="4" fontId="6" fillId="5" borderId="15" xfId="0" applyNumberFormat="1" applyFont="1" applyFill="1" applyBorder="1" applyAlignment="1">
      <alignment horizontal="right" vertical="center" wrapText="1"/>
    </xf>
    <xf numFmtId="165" fontId="4" fillId="5" borderId="15" xfId="3" applyFont="1" applyFill="1" applyBorder="1" applyAlignment="1">
      <alignment vertical="center"/>
    </xf>
    <xf numFmtId="164" fontId="4" fillId="5" borderId="15" xfId="0" applyNumberFormat="1" applyFont="1" applyFill="1" applyBorder="1" applyAlignment="1">
      <alignment vertical="center" wrapText="1"/>
    </xf>
    <xf numFmtId="165" fontId="4" fillId="4" borderId="15" xfId="3" applyFont="1" applyFill="1" applyBorder="1" applyAlignment="1">
      <alignment vertical="center"/>
    </xf>
    <xf numFmtId="164" fontId="4" fillId="4" borderId="15" xfId="0" applyNumberFormat="1" applyFont="1" applyFill="1" applyBorder="1" applyAlignment="1">
      <alignment vertical="center" wrapText="1"/>
    </xf>
    <xf numFmtId="4" fontId="4" fillId="4" borderId="15" xfId="0" applyNumberFormat="1" applyFont="1" applyFill="1" applyBorder="1" applyAlignment="1">
      <alignment vertical="center" wrapText="1"/>
    </xf>
    <xf numFmtId="4" fontId="6" fillId="4" borderId="15" xfId="0" applyNumberFormat="1" applyFont="1" applyFill="1" applyBorder="1" applyAlignment="1">
      <alignment horizontal="right" vertical="center" wrapText="1"/>
    </xf>
    <xf numFmtId="0" fontId="17" fillId="6" borderId="15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0" fontId="18" fillId="6" borderId="10" xfId="0" applyFont="1" applyFill="1" applyBorder="1" applyAlignment="1">
      <alignment vertical="center"/>
    </xf>
    <xf numFmtId="164" fontId="18" fillId="6" borderId="10" xfId="0" applyNumberFormat="1" applyFont="1" applyFill="1" applyBorder="1" applyAlignment="1">
      <alignment vertical="center"/>
    </xf>
    <xf numFmtId="164" fontId="2" fillId="5" borderId="12" xfId="3" applyNumberFormat="1" applyFont="1" applyFill="1" applyBorder="1" applyAlignment="1">
      <alignment vertical="center"/>
    </xf>
    <xf numFmtId="164" fontId="2" fillId="5" borderId="15" xfId="0" applyNumberFormat="1" applyFont="1" applyFill="1" applyBorder="1" applyAlignment="1">
      <alignment vertical="center" wrapText="1"/>
    </xf>
    <xf numFmtId="164" fontId="4" fillId="5" borderId="15" xfId="3" applyNumberFormat="1" applyFont="1" applyFill="1" applyBorder="1" applyAlignment="1">
      <alignment vertical="center"/>
    </xf>
    <xf numFmtId="164" fontId="4" fillId="5" borderId="15" xfId="0" applyNumberFormat="1" applyFont="1" applyFill="1" applyBorder="1" applyAlignment="1">
      <alignment horizontal="right" vertical="center" wrapText="1"/>
    </xf>
    <xf numFmtId="0" fontId="4" fillId="0" borderId="0" xfId="6" applyFont="1" applyBorder="1"/>
    <xf numFmtId="0" fontId="4" fillId="0" borderId="11" xfId="6" applyFont="1" applyBorder="1"/>
    <xf numFmtId="0" fontId="4" fillId="0" borderId="0" xfId="6" applyFont="1" applyAlignment="1">
      <alignment horizontal="left"/>
    </xf>
    <xf numFmtId="164" fontId="4" fillId="5" borderId="15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2" fillId="5" borderId="15" xfId="0" applyNumberFormat="1" applyFont="1" applyFill="1" applyBorder="1" applyAlignment="1">
      <alignment horizontal="right" vertical="center" wrapText="1"/>
    </xf>
    <xf numFmtId="0" fontId="2" fillId="8" borderId="19" xfId="0" applyFont="1" applyFill="1" applyBorder="1" applyAlignment="1">
      <alignment horizontal="left" vertical="center" wrapText="1"/>
    </xf>
    <xf numFmtId="0" fontId="22" fillId="8" borderId="20" xfId="0" applyFont="1" applyFill="1" applyBorder="1" applyAlignment="1">
      <alignment horizontal="left" vertical="top" wrapText="1"/>
    </xf>
    <xf numFmtId="0" fontId="22" fillId="8" borderId="15" xfId="0" applyFont="1" applyFill="1" applyBorder="1" applyAlignment="1">
      <alignment horizontal="left" vertical="top" wrapText="1"/>
    </xf>
    <xf numFmtId="0" fontId="22" fillId="8" borderId="21" xfId="0" applyFont="1" applyFill="1" applyBorder="1" applyAlignment="1">
      <alignment horizontal="center" vertical="top" wrapText="1"/>
    </xf>
    <xf numFmtId="0" fontId="16" fillId="6" borderId="15" xfId="0" applyFont="1" applyFill="1" applyBorder="1"/>
    <xf numFmtId="0" fontId="18" fillId="6" borderId="15" xfId="0" applyFont="1" applyFill="1" applyBorder="1" applyAlignment="1">
      <alignment vertical="center"/>
    </xf>
    <xf numFmtId="0" fontId="18" fillId="6" borderId="9" xfId="0" applyFont="1" applyFill="1" applyBorder="1" applyAlignment="1">
      <alignment vertical="center"/>
    </xf>
    <xf numFmtId="2" fontId="28" fillId="10" borderId="9" xfId="0" applyNumberFormat="1" applyFont="1" applyFill="1" applyBorder="1" applyAlignment="1">
      <alignment vertical="top" shrinkToFit="1"/>
    </xf>
    <xf numFmtId="0" fontId="29" fillId="10" borderId="11" xfId="0" applyFont="1" applyFill="1" applyBorder="1" applyAlignment="1">
      <alignment horizontal="left" vertical="top" wrapText="1"/>
    </xf>
    <xf numFmtId="2" fontId="28" fillId="0" borderId="16" xfId="0" applyNumberFormat="1" applyFont="1" applyFill="1" applyBorder="1" applyAlignment="1">
      <alignment horizontal="right" vertical="top" indent="1" shrinkToFit="1"/>
    </xf>
    <xf numFmtId="0" fontId="4" fillId="0" borderId="7" xfId="6" applyFont="1" applyBorder="1"/>
    <xf numFmtId="0" fontId="22" fillId="11" borderId="10" xfId="0" applyFont="1" applyFill="1" applyBorder="1" applyAlignment="1">
      <alignment vertical="top" wrapText="1"/>
    </xf>
    <xf numFmtId="0" fontId="4" fillId="9" borderId="11" xfId="6" applyFont="1" applyFill="1" applyBorder="1"/>
    <xf numFmtId="2" fontId="28" fillId="0" borderId="23" xfId="0" applyNumberFormat="1" applyFont="1" applyFill="1" applyBorder="1" applyAlignment="1">
      <alignment horizontal="right" vertical="top" indent="1" shrinkToFit="1"/>
    </xf>
    <xf numFmtId="0" fontId="29" fillId="0" borderId="10" xfId="0" applyFont="1" applyFill="1" applyBorder="1" applyAlignment="1">
      <alignment vertical="top" wrapText="1"/>
    </xf>
    <xf numFmtId="0" fontId="22" fillId="7" borderId="0" xfId="0" applyFont="1" applyFill="1" applyBorder="1" applyAlignment="1">
      <alignment horizontal="left" vertical="top" wrapText="1"/>
    </xf>
    <xf numFmtId="0" fontId="4" fillId="7" borderId="0" xfId="6" applyFont="1" applyFill="1"/>
    <xf numFmtId="0" fontId="22" fillId="0" borderId="7" xfId="0" applyFont="1" applyFill="1" applyBorder="1" applyAlignment="1">
      <alignment vertical="top" wrapText="1"/>
    </xf>
    <xf numFmtId="2" fontId="28" fillId="11" borderId="25" xfId="0" applyNumberFormat="1" applyFont="1" applyFill="1" applyBorder="1" applyAlignment="1">
      <alignment horizontal="right" vertical="top" indent="1" shrinkToFit="1"/>
    </xf>
    <xf numFmtId="0" fontId="29" fillId="7" borderId="11" xfId="0" applyFont="1" applyFill="1" applyBorder="1" applyAlignment="1">
      <alignment horizontal="left" vertical="top" wrapText="1"/>
    </xf>
    <xf numFmtId="0" fontId="29" fillId="9" borderId="11" xfId="0" applyFont="1" applyFill="1" applyBorder="1" applyAlignment="1">
      <alignment horizontal="left" vertical="top" wrapText="1"/>
    </xf>
    <xf numFmtId="0" fontId="0" fillId="0" borderId="21" xfId="0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2" fillId="0" borderId="26" xfId="0" applyFont="1" applyFill="1" applyBorder="1" applyAlignment="1">
      <alignment horizontal="center" vertical="top" wrapText="1"/>
    </xf>
    <xf numFmtId="166" fontId="2" fillId="5" borderId="15" xfId="0" applyNumberFormat="1" applyFont="1" applyFill="1" applyBorder="1" applyAlignment="1">
      <alignment horizontal="right" vertical="center" wrapText="1"/>
    </xf>
    <xf numFmtId="166" fontId="2" fillId="5" borderId="15" xfId="0" applyNumberFormat="1" applyFont="1" applyFill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0" xfId="6" applyFont="1" applyAlignment="1">
      <alignment horizontal="left"/>
    </xf>
    <xf numFmtId="43" fontId="33" fillId="5" borderId="0" xfId="1" applyFont="1" applyFill="1" applyAlignment="1">
      <alignment vertical="center"/>
    </xf>
    <xf numFmtId="0" fontId="33" fillId="5" borderId="0" xfId="0" applyFont="1" applyFill="1"/>
    <xf numFmtId="0" fontId="33" fillId="5" borderId="0" xfId="0" applyFont="1" applyFill="1" applyAlignment="1">
      <alignment vertical="center"/>
    </xf>
    <xf numFmtId="10" fontId="33" fillId="5" borderId="0" xfId="2" applyNumberFormat="1" applyFont="1" applyFill="1" applyAlignment="1">
      <alignment vertical="center"/>
    </xf>
    <xf numFmtId="0" fontId="33" fillId="0" borderId="15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43" fontId="33" fillId="0" borderId="0" xfId="1" applyFont="1" applyAlignment="1">
      <alignment vertical="center"/>
    </xf>
    <xf numFmtId="0" fontId="33" fillId="5" borderId="15" xfId="0" applyFont="1" applyFill="1" applyBorder="1"/>
    <xf numFmtId="49" fontId="2" fillId="2" borderId="15" xfId="0" applyNumberFormat="1" applyFont="1" applyFill="1" applyBorder="1" applyAlignment="1">
      <alignment horizontal="left" vertical="center"/>
    </xf>
    <xf numFmtId="49" fontId="2" fillId="5" borderId="15" xfId="0" applyNumberFormat="1" applyFont="1" applyFill="1" applyBorder="1" applyAlignment="1">
      <alignment horizontal="center" vertical="center"/>
    </xf>
    <xf numFmtId="49" fontId="2" fillId="5" borderId="15" xfId="0" applyNumberFormat="1" applyFont="1" applyFill="1" applyBorder="1" applyAlignment="1">
      <alignment vertical="center"/>
    </xf>
    <xf numFmtId="4" fontId="2" fillId="5" borderId="15" xfId="0" applyNumberFormat="1" applyFont="1" applyFill="1" applyBorder="1" applyAlignment="1">
      <alignment horizontal="center" vertical="center"/>
    </xf>
    <xf numFmtId="0" fontId="33" fillId="5" borderId="15" xfId="0" applyFont="1" applyFill="1" applyBorder="1" applyAlignment="1">
      <alignment vertical="center"/>
    </xf>
    <xf numFmtId="43" fontId="33" fillId="5" borderId="15" xfId="1" applyFont="1" applyFill="1" applyBorder="1" applyAlignment="1">
      <alignment vertical="center"/>
    </xf>
    <xf numFmtId="166" fontId="34" fillId="5" borderId="15" xfId="0" applyNumberFormat="1" applyFont="1" applyFill="1" applyBorder="1" applyAlignment="1">
      <alignment horizontal="right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justify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33" fillId="0" borderId="15" xfId="0" applyFont="1" applyBorder="1" applyAlignment="1">
      <alignment vertical="center"/>
    </xf>
    <xf numFmtId="0" fontId="33" fillId="5" borderId="15" xfId="0" applyFont="1" applyFill="1" applyBorder="1" applyAlignment="1">
      <alignment horizontal="right"/>
    </xf>
    <xf numFmtId="166" fontId="34" fillId="5" borderId="15" xfId="0" applyNumberFormat="1" applyFont="1" applyFill="1" applyBorder="1"/>
    <xf numFmtId="4" fontId="8" fillId="0" borderId="15" xfId="0" applyNumberFormat="1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right" vertical="center" wrapText="1"/>
    </xf>
    <xf numFmtId="4" fontId="8" fillId="0" borderId="15" xfId="0" applyNumberFormat="1" applyFont="1" applyBorder="1" applyAlignment="1">
      <alignment horizontal="right" vertical="center" wrapText="1"/>
    </xf>
    <xf numFmtId="4" fontId="8" fillId="0" borderId="15" xfId="0" applyNumberFormat="1" applyFont="1" applyBorder="1" applyAlignment="1">
      <alignment vertical="center" wrapText="1"/>
    </xf>
    <xf numFmtId="164" fontId="8" fillId="0" borderId="15" xfId="0" applyNumberFormat="1" applyFont="1" applyBorder="1" applyAlignment="1">
      <alignment vertical="center" wrapText="1"/>
    </xf>
    <xf numFmtId="43" fontId="33" fillId="0" borderId="15" xfId="1" applyFont="1" applyBorder="1" applyAlignment="1">
      <alignment vertical="center"/>
    </xf>
    <xf numFmtId="49" fontId="4" fillId="0" borderId="15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justify" vertical="center" wrapText="1"/>
    </xf>
    <xf numFmtId="4" fontId="4" fillId="0" borderId="15" xfId="0" applyNumberFormat="1" applyFont="1" applyBorder="1" applyAlignment="1">
      <alignment horizontal="center" vertical="center"/>
    </xf>
    <xf numFmtId="4" fontId="34" fillId="5" borderId="15" xfId="0" applyNumberFormat="1" applyFont="1" applyFill="1" applyBorder="1"/>
    <xf numFmtId="49" fontId="2" fillId="4" borderId="15" xfId="0" applyNumberFormat="1" applyFont="1" applyFill="1" applyBorder="1" applyAlignment="1">
      <alignment horizontal="left" vertical="center" wrapText="1"/>
    </xf>
    <xf numFmtId="49" fontId="2" fillId="4" borderId="15" xfId="0" applyNumberFormat="1" applyFont="1" applyFill="1" applyBorder="1" applyAlignment="1">
      <alignment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" fontId="2" fillId="4" borderId="15" xfId="0" applyNumberFormat="1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vertical="center"/>
    </xf>
    <xf numFmtId="2" fontId="33" fillId="0" borderId="15" xfId="0" applyNumberFormat="1" applyFont="1" applyBorder="1" applyAlignment="1">
      <alignment vertical="center"/>
    </xf>
    <xf numFmtId="49" fontId="2" fillId="5" borderId="15" xfId="0" applyNumberFormat="1" applyFont="1" applyFill="1" applyBorder="1" applyAlignment="1">
      <alignment horizontal="left" vertical="center"/>
    </xf>
    <xf numFmtId="43" fontId="33" fillId="0" borderId="15" xfId="1" applyFont="1" applyFill="1" applyBorder="1" applyAlignment="1">
      <alignment vertical="center"/>
    </xf>
    <xf numFmtId="0" fontId="4" fillId="0" borderId="15" xfId="0" applyFont="1" applyBorder="1" applyAlignment="1">
      <alignment horizontal="justify" vertical="center"/>
    </xf>
    <xf numFmtId="4" fontId="33" fillId="0" borderId="15" xfId="0" applyNumberFormat="1" applyFont="1" applyBorder="1" applyAlignment="1">
      <alignment vertical="center"/>
    </xf>
    <xf numFmtId="43" fontId="33" fillId="0" borderId="15" xfId="1" applyFont="1" applyBorder="1"/>
    <xf numFmtId="2" fontId="4" fillId="0" borderId="15" xfId="0" applyNumberFormat="1" applyFont="1" applyBorder="1" applyAlignment="1">
      <alignment horizontal="right" vertical="center" wrapText="1"/>
    </xf>
    <xf numFmtId="0" fontId="3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2" fillId="7" borderId="15" xfId="0" applyFont="1" applyFill="1" applyBorder="1" applyAlignment="1">
      <alignment vertical="center"/>
    </xf>
    <xf numFmtId="0" fontId="4" fillId="9" borderId="15" xfId="0" applyFont="1" applyFill="1" applyBorder="1" applyAlignment="1">
      <alignment vertical="center"/>
    </xf>
    <xf numFmtId="0" fontId="33" fillId="9" borderId="15" xfId="0" applyFont="1" applyFill="1" applyBorder="1" applyAlignment="1">
      <alignment vertical="center"/>
    </xf>
    <xf numFmtId="43" fontId="33" fillId="9" borderId="15" xfId="1" applyFont="1" applyFill="1" applyBorder="1"/>
    <xf numFmtId="165" fontId="4" fillId="9" borderId="15" xfId="3" applyFont="1" applyFill="1" applyBorder="1" applyAlignment="1">
      <alignment vertical="center"/>
    </xf>
    <xf numFmtId="164" fontId="4" fillId="9" borderId="15" xfId="3" applyNumberFormat="1" applyFont="1" applyFill="1" applyBorder="1" applyAlignment="1">
      <alignment vertical="center"/>
    </xf>
    <xf numFmtId="168" fontId="2" fillId="5" borderId="15" xfId="0" applyNumberFormat="1" applyFont="1" applyFill="1" applyBorder="1" applyAlignment="1">
      <alignment vertical="center" wrapText="1"/>
    </xf>
    <xf numFmtId="168" fontId="34" fillId="5" borderId="15" xfId="0" applyNumberFormat="1" applyFont="1" applyFill="1" applyBorder="1"/>
    <xf numFmtId="168" fontId="2" fillId="9" borderId="15" xfId="0" applyNumberFormat="1" applyFont="1" applyFill="1" applyBorder="1" applyAlignment="1">
      <alignment vertical="center"/>
    </xf>
    <xf numFmtId="168" fontId="34" fillId="9" borderId="15" xfId="0" applyNumberFormat="1" applyFont="1" applyFill="1" applyBorder="1"/>
    <xf numFmtId="2" fontId="4" fillId="0" borderId="9" xfId="4" applyNumberFormat="1" applyFont="1" applyBorder="1"/>
    <xf numFmtId="0" fontId="4" fillId="0" borderId="11" xfId="4" applyFont="1" applyBorder="1"/>
    <xf numFmtId="168" fontId="0" fillId="0" borderId="0" xfId="0" applyNumberFormat="1"/>
    <xf numFmtId="0" fontId="4" fillId="0" borderId="15" xfId="4" applyFont="1" applyBorder="1"/>
    <xf numFmtId="0" fontId="4" fillId="0" borderId="0" xfId="6" applyFont="1" applyAlignment="1"/>
    <xf numFmtId="14" fontId="0" fillId="0" borderId="0" xfId="0" applyNumberFormat="1"/>
    <xf numFmtId="1" fontId="4" fillId="7" borderId="15" xfId="0" applyNumberFormat="1" applyFont="1" applyFill="1" applyBorder="1" applyAlignment="1">
      <alignment vertical="center"/>
    </xf>
    <xf numFmtId="4" fontId="39" fillId="5" borderId="15" xfId="0" applyNumberFormat="1" applyFont="1" applyFill="1" applyBorder="1" applyAlignment="1">
      <alignment vertical="center" wrapText="1"/>
    </xf>
    <xf numFmtId="0" fontId="40" fillId="12" borderId="27" xfId="0" applyFont="1" applyFill="1" applyBorder="1" applyAlignment="1">
      <alignment horizontal="left" vertical="top" wrapText="1"/>
    </xf>
    <xf numFmtId="0" fontId="40" fillId="12" borderId="27" xfId="0" applyFont="1" applyFill="1" applyBorder="1" applyAlignment="1">
      <alignment horizontal="center" vertical="top" wrapText="1"/>
    </xf>
    <xf numFmtId="0" fontId="40" fillId="12" borderId="27" xfId="0" applyFont="1" applyFill="1" applyBorder="1" applyAlignment="1">
      <alignment horizontal="center" vertical="center" wrapText="1"/>
    </xf>
    <xf numFmtId="44" fontId="2" fillId="4" borderId="15" xfId="7" applyFont="1" applyFill="1" applyBorder="1" applyAlignment="1">
      <alignment horizontal="center" vertical="center" wrapText="1"/>
    </xf>
    <xf numFmtId="44" fontId="34" fillId="4" borderId="15" xfId="7" applyFont="1" applyFill="1" applyBorder="1"/>
    <xf numFmtId="164" fontId="4" fillId="5" borderId="15" xfId="0" applyNumberFormat="1" applyFont="1" applyFill="1" applyBorder="1" applyAlignment="1">
      <alignment horizontal="center" vertical="center" wrapText="1"/>
    </xf>
    <xf numFmtId="44" fontId="33" fillId="5" borderId="15" xfId="7" applyFont="1" applyFill="1" applyBorder="1" applyAlignment="1">
      <alignment horizontal="right"/>
    </xf>
    <xf numFmtId="4" fontId="42" fillId="0" borderId="15" xfId="0" applyNumberFormat="1" applyFont="1" applyBorder="1" applyAlignment="1">
      <alignment vertical="center" wrapText="1"/>
    </xf>
    <xf numFmtId="0" fontId="22" fillId="0" borderId="0" xfId="0" applyFont="1" applyFill="1" applyBorder="1" applyAlignment="1">
      <alignment horizontal="center" vertical="top" wrapText="1"/>
    </xf>
    <xf numFmtId="2" fontId="28" fillId="0" borderId="0" xfId="0" applyNumberFormat="1" applyFont="1" applyFill="1" applyBorder="1" applyAlignment="1">
      <alignment horizontal="right" vertical="top" indent="1" shrinkToFit="1"/>
    </xf>
    <xf numFmtId="0" fontId="29" fillId="7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vertical="top" wrapText="1"/>
    </xf>
    <xf numFmtId="0" fontId="0" fillId="0" borderId="0" xfId="0" applyAlignment="1"/>
    <xf numFmtId="0" fontId="4" fillId="0" borderId="15" xfId="4" applyFont="1" applyBorder="1" applyAlignment="1">
      <alignment wrapText="1"/>
    </xf>
    <xf numFmtId="44" fontId="33" fillId="5" borderId="15" xfId="7" applyFont="1" applyFill="1" applyBorder="1" applyAlignment="1">
      <alignment vertical="center"/>
    </xf>
    <xf numFmtId="0" fontId="41" fillId="0" borderId="0" xfId="0" applyFont="1" applyFill="1" applyBorder="1" applyAlignment="1">
      <alignment horizontal="center" vertical="top" wrapText="1"/>
    </xf>
    <xf numFmtId="0" fontId="44" fillId="0" borderId="15" xfId="0" applyFont="1" applyBorder="1" applyAlignment="1">
      <alignment vertical="center"/>
    </xf>
    <xf numFmtId="43" fontId="44" fillId="0" borderId="15" xfId="1" applyFont="1" applyBorder="1" applyAlignment="1">
      <alignment vertical="center"/>
    </xf>
    <xf numFmtId="0" fontId="43" fillId="0" borderId="0" xfId="6" applyFont="1" applyAlignment="1">
      <alignment horizontal="left"/>
    </xf>
    <xf numFmtId="2" fontId="33" fillId="0" borderId="15" xfId="0" applyNumberFormat="1" applyFont="1" applyBorder="1" applyAlignment="1">
      <alignment horizontal="right" vertical="center" wrapText="1"/>
    </xf>
    <xf numFmtId="0" fontId="45" fillId="0" borderId="15" xfId="4" applyFont="1" applyBorder="1"/>
    <xf numFmtId="2" fontId="45" fillId="0" borderId="9" xfId="4" applyNumberFormat="1" applyFont="1" applyBorder="1"/>
    <xf numFmtId="0" fontId="45" fillId="0" borderId="11" xfId="4" applyFont="1" applyBorder="1"/>
    <xf numFmtId="14" fontId="18" fillId="6" borderId="15" xfId="0" applyNumberFormat="1" applyFont="1" applyFill="1" applyBorder="1" applyAlignment="1">
      <alignment vertical="center"/>
    </xf>
    <xf numFmtId="49" fontId="45" fillId="0" borderId="15" xfId="0" applyNumberFormat="1" applyFont="1" applyBorder="1" applyAlignment="1">
      <alignment horizontal="left" vertical="center" wrapText="1"/>
    </xf>
    <xf numFmtId="0" fontId="46" fillId="12" borderId="27" xfId="0" applyFont="1" applyFill="1" applyBorder="1" applyAlignment="1">
      <alignment horizontal="left" vertical="top" wrapText="1"/>
    </xf>
    <xf numFmtId="44" fontId="33" fillId="5" borderId="15" xfId="7" applyFont="1" applyFill="1" applyBorder="1"/>
    <xf numFmtId="0" fontId="40" fillId="0" borderId="27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top" wrapText="1"/>
    </xf>
    <xf numFmtId="0" fontId="4" fillId="0" borderId="0" xfId="4" applyFont="1" applyBorder="1"/>
    <xf numFmtId="2" fontId="4" fillId="0" borderId="0" xfId="4" applyNumberFormat="1" applyFont="1" applyBorder="1"/>
    <xf numFmtId="0" fontId="33" fillId="13" borderId="15" xfId="0" applyFont="1" applyFill="1" applyBorder="1" applyAlignment="1">
      <alignment vertical="center"/>
    </xf>
    <xf numFmtId="43" fontId="33" fillId="13" borderId="15" xfId="1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vertical="center"/>
    </xf>
    <xf numFmtId="2" fontId="33" fillId="0" borderId="15" xfId="0" applyNumberFormat="1" applyFont="1" applyFill="1" applyBorder="1" applyAlignment="1">
      <alignment vertical="center"/>
    </xf>
    <xf numFmtId="4" fontId="6" fillId="0" borderId="15" xfId="0" applyNumberFormat="1" applyFont="1" applyFill="1" applyBorder="1" applyAlignment="1">
      <alignment horizontal="right" vertical="center" wrapText="1"/>
    </xf>
    <xf numFmtId="165" fontId="4" fillId="0" borderId="15" xfId="3" applyFont="1" applyFill="1" applyBorder="1" applyAlignment="1">
      <alignment vertical="center"/>
    </xf>
    <xf numFmtId="164" fontId="4" fillId="0" borderId="15" xfId="0" applyNumberFormat="1" applyFont="1" applyFill="1" applyBorder="1" applyAlignment="1">
      <alignment vertical="center" wrapText="1"/>
    </xf>
    <xf numFmtId="4" fontId="4" fillId="0" borderId="15" xfId="0" applyNumberFormat="1" applyFont="1" applyFill="1" applyBorder="1" applyAlignment="1">
      <alignment vertical="center" wrapText="1"/>
    </xf>
    <xf numFmtId="168" fontId="50" fillId="9" borderId="15" xfId="0" applyNumberFormat="1" applyFont="1" applyFill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8" fillId="0" borderId="1" xfId="0" applyFont="1" applyBorder="1" applyAlignment="1">
      <alignment horizontal="left" vertical="top" wrapText="1"/>
    </xf>
    <xf numFmtId="0" fontId="48" fillId="0" borderId="2" xfId="0" applyFont="1" applyBorder="1" applyAlignment="1">
      <alignment horizontal="left" vertical="top" wrapText="1"/>
    </xf>
    <xf numFmtId="0" fontId="48" fillId="0" borderId="3" xfId="0" applyFont="1" applyBorder="1" applyAlignment="1">
      <alignment horizontal="left" vertical="top" wrapText="1"/>
    </xf>
    <xf numFmtId="0" fontId="48" fillId="0" borderId="6" xfId="0" applyFont="1" applyBorder="1" applyAlignment="1">
      <alignment horizontal="left" vertical="top" wrapText="1"/>
    </xf>
    <xf numFmtId="0" fontId="48" fillId="0" borderId="7" xfId="0" applyFont="1" applyBorder="1" applyAlignment="1">
      <alignment horizontal="left" vertical="top" wrapText="1"/>
    </xf>
    <xf numFmtId="0" fontId="48" fillId="0" borderId="8" xfId="0" applyFont="1" applyBorder="1" applyAlignment="1">
      <alignment horizontal="left" vertical="top" wrapText="1"/>
    </xf>
    <xf numFmtId="0" fontId="3" fillId="5" borderId="15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0" fontId="4" fillId="7" borderId="10" xfId="0" applyFont="1" applyFill="1" applyBorder="1" applyAlignment="1">
      <alignment horizontal="left" vertical="center"/>
    </xf>
    <xf numFmtId="0" fontId="4" fillId="7" borderId="11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0" fillId="7" borderId="11" xfId="0" applyFont="1" applyFill="1" applyBorder="1" applyAlignment="1">
      <alignment horizontal="center" vertical="center"/>
    </xf>
    <xf numFmtId="166" fontId="16" fillId="6" borderId="15" xfId="0" applyNumberFormat="1" applyFont="1" applyFill="1" applyBorder="1" applyAlignment="1">
      <alignment horizontal="right" vertical="center"/>
    </xf>
    <xf numFmtId="0" fontId="16" fillId="6" borderId="15" xfId="0" applyFont="1" applyFill="1" applyBorder="1" applyAlignment="1">
      <alignment horizontal="right" vertical="center"/>
    </xf>
    <xf numFmtId="164" fontId="4" fillId="0" borderId="15" xfId="0" applyNumberFormat="1" applyFont="1" applyBorder="1" applyAlignment="1">
      <alignment horizontal="left" vertical="center"/>
    </xf>
    <xf numFmtId="164" fontId="18" fillId="6" borderId="10" xfId="0" applyNumberFormat="1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165" fontId="3" fillId="5" borderId="12" xfId="3" applyFont="1" applyFill="1" applyBorder="1" applyAlignment="1">
      <alignment horizontal="center" vertical="center"/>
    </xf>
    <xf numFmtId="165" fontId="3" fillId="5" borderId="13" xfId="3" applyFont="1" applyFill="1" applyBorder="1" applyAlignment="1">
      <alignment horizontal="center" vertical="center"/>
    </xf>
    <xf numFmtId="165" fontId="3" fillId="5" borderId="14" xfId="3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65" fontId="3" fillId="5" borderId="15" xfId="3" applyFont="1" applyFill="1" applyBorder="1" applyAlignment="1">
      <alignment horizontal="center" vertical="center"/>
    </xf>
    <xf numFmtId="0" fontId="35" fillId="6" borderId="15" xfId="0" applyFont="1" applyFill="1" applyBorder="1" applyAlignment="1">
      <alignment horizontal="center" vertical="center"/>
    </xf>
    <xf numFmtId="164" fontId="18" fillId="6" borderId="15" xfId="0" applyNumberFormat="1" applyFont="1" applyFill="1" applyBorder="1" applyAlignment="1">
      <alignment horizontal="center" vertical="center" wrapText="1"/>
    </xf>
    <xf numFmtId="4" fontId="49" fillId="6" borderId="15" xfId="6" applyNumberFormat="1" applyFont="1" applyFill="1" applyBorder="1" applyAlignment="1">
      <alignment horizontal="center" vertical="center"/>
    </xf>
    <xf numFmtId="0" fontId="49" fillId="6" borderId="15" xfId="6" applyFont="1" applyFill="1" applyBorder="1" applyAlignment="1">
      <alignment horizontal="center" vertical="center"/>
    </xf>
    <xf numFmtId="164" fontId="4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164" fontId="3" fillId="5" borderId="8" xfId="0" applyNumberFormat="1" applyFont="1" applyFill="1" applyBorder="1" applyAlignment="1">
      <alignment horizontal="center" vertical="center"/>
    </xf>
    <xf numFmtId="165" fontId="3" fillId="5" borderId="12" xfId="3" applyFont="1" applyFill="1" applyBorder="1" applyAlignment="1">
      <alignment horizontal="center" vertical="center" wrapText="1"/>
    </xf>
    <xf numFmtId="165" fontId="3" fillId="5" borderId="13" xfId="3" applyFont="1" applyFill="1" applyBorder="1" applyAlignment="1">
      <alignment horizontal="center" vertical="center" wrapText="1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top"/>
    </xf>
    <xf numFmtId="0" fontId="30" fillId="0" borderId="2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3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2" fillId="9" borderId="15" xfId="0" applyNumberFormat="1" applyFont="1" applyFill="1" applyBorder="1" applyAlignment="1">
      <alignment horizontal="right" vertical="center"/>
    </xf>
    <xf numFmtId="0" fontId="4" fillId="9" borderId="15" xfId="0" applyFont="1" applyFill="1" applyBorder="1" applyAlignment="1">
      <alignment vertical="center"/>
    </xf>
    <xf numFmtId="0" fontId="22" fillId="0" borderId="9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22" xfId="0" applyFont="1" applyFill="1" applyBorder="1" applyAlignment="1">
      <alignment horizontal="center" vertical="top" wrapText="1"/>
    </xf>
    <xf numFmtId="0" fontId="22" fillId="11" borderId="6" xfId="0" applyFont="1" applyFill="1" applyBorder="1" applyAlignment="1">
      <alignment horizontal="center" vertical="top" wrapText="1"/>
    </xf>
    <xf numFmtId="0" fontId="22" fillId="11" borderId="7" xfId="0" applyFont="1" applyFill="1" applyBorder="1" applyAlignment="1">
      <alignment horizontal="center" vertical="top" wrapText="1"/>
    </xf>
    <xf numFmtId="0" fontId="22" fillId="11" borderId="24" xfId="0" applyFont="1" applyFill="1" applyBorder="1" applyAlignment="1">
      <alignment horizontal="center" vertical="top" wrapText="1"/>
    </xf>
    <xf numFmtId="0" fontId="22" fillId="0" borderId="16" xfId="0" applyFont="1" applyFill="1" applyBorder="1" applyAlignment="1">
      <alignment horizontal="center" vertical="top" wrapText="1"/>
    </xf>
    <xf numFmtId="0" fontId="22" fillId="0" borderId="17" xfId="0" applyFont="1" applyFill="1" applyBorder="1" applyAlignment="1">
      <alignment horizontal="center" vertical="top" wrapText="1"/>
    </xf>
    <xf numFmtId="0" fontId="22" fillId="0" borderId="18" xfId="0" applyFont="1" applyFill="1" applyBorder="1" applyAlignment="1">
      <alignment horizontal="center" vertical="top" wrapText="1"/>
    </xf>
    <xf numFmtId="0" fontId="13" fillId="3" borderId="9" xfId="6" applyFont="1" applyFill="1" applyBorder="1" applyAlignment="1">
      <alignment wrapText="1"/>
    </xf>
    <xf numFmtId="0" fontId="13" fillId="3" borderId="10" xfId="6" applyFont="1" applyFill="1" applyBorder="1" applyAlignment="1">
      <alignment wrapText="1"/>
    </xf>
    <xf numFmtId="0" fontId="13" fillId="3" borderId="11" xfId="6" applyFont="1" applyFill="1" applyBorder="1" applyAlignment="1">
      <alignment wrapText="1"/>
    </xf>
    <xf numFmtId="0" fontId="4" fillId="0" borderId="9" xfId="6" applyFont="1" applyBorder="1" applyAlignment="1">
      <alignment horizontal="center"/>
    </xf>
    <xf numFmtId="0" fontId="4" fillId="0" borderId="11" xfId="6" applyFont="1" applyBorder="1" applyAlignment="1">
      <alignment horizontal="center"/>
    </xf>
    <xf numFmtId="0" fontId="22" fillId="10" borderId="9" xfId="0" applyFont="1" applyFill="1" applyBorder="1" applyAlignment="1">
      <alignment horizontal="center" vertical="top" wrapText="1"/>
    </xf>
    <xf numFmtId="0" fontId="22" fillId="10" borderId="10" xfId="0" applyFont="1" applyFill="1" applyBorder="1" applyAlignment="1">
      <alignment horizontal="center" vertical="top" wrapText="1"/>
    </xf>
    <xf numFmtId="0" fontId="22" fillId="10" borderId="11" xfId="0" applyFont="1" applyFill="1" applyBorder="1" applyAlignment="1">
      <alignment horizontal="center" vertical="top" wrapText="1"/>
    </xf>
    <xf numFmtId="0" fontId="20" fillId="6" borderId="9" xfId="6" applyFont="1" applyFill="1" applyBorder="1"/>
    <xf numFmtId="0" fontId="20" fillId="6" borderId="10" xfId="6" applyFont="1" applyFill="1" applyBorder="1"/>
    <xf numFmtId="0" fontId="8" fillId="0" borderId="0" xfId="6" applyFont="1" applyAlignment="1">
      <alignment horizontal="center" vertical="center"/>
    </xf>
    <xf numFmtId="0" fontId="9" fillId="0" borderId="0" xfId="6" applyFont="1" applyAlignment="1">
      <alignment horizontal="center" vertical="center"/>
    </xf>
    <xf numFmtId="49" fontId="24" fillId="6" borderId="1" xfId="6" applyNumberFormat="1" applyFont="1" applyFill="1" applyBorder="1" applyAlignment="1">
      <alignment horizontal="center" vertical="center"/>
    </xf>
    <xf numFmtId="49" fontId="24" fillId="6" borderId="2" xfId="6" applyNumberFormat="1" applyFont="1" applyFill="1" applyBorder="1" applyAlignment="1">
      <alignment horizontal="center" vertical="center"/>
    </xf>
    <xf numFmtId="49" fontId="24" fillId="6" borderId="3" xfId="6" applyNumberFormat="1" applyFont="1" applyFill="1" applyBorder="1" applyAlignment="1">
      <alignment horizontal="center" vertical="center"/>
    </xf>
    <xf numFmtId="49" fontId="24" fillId="6" borderId="6" xfId="6" applyNumberFormat="1" applyFont="1" applyFill="1" applyBorder="1" applyAlignment="1">
      <alignment horizontal="center" vertical="center"/>
    </xf>
    <xf numFmtId="49" fontId="24" fillId="6" borderId="7" xfId="6" applyNumberFormat="1" applyFont="1" applyFill="1" applyBorder="1" applyAlignment="1">
      <alignment horizontal="center" vertical="center"/>
    </xf>
    <xf numFmtId="49" fontId="24" fillId="6" borderId="8" xfId="6" applyNumberFormat="1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1" fillId="8" borderId="9" xfId="0" applyFont="1" applyFill="1" applyBorder="1" applyAlignment="1">
      <alignment horizontal="left" vertical="top" wrapText="1" indent="1"/>
    </xf>
    <xf numFmtId="0" fontId="22" fillId="8" borderId="10" xfId="0" applyFont="1" applyFill="1" applyBorder="1" applyAlignment="1">
      <alignment horizontal="left" vertical="top" wrapText="1" indent="1"/>
    </xf>
    <xf numFmtId="167" fontId="47" fillId="8" borderId="21" xfId="0" applyNumberFormat="1" applyFont="1" applyFill="1" applyBorder="1" applyAlignment="1">
      <alignment horizontal="left" vertical="top" indent="2" shrinkToFit="1"/>
    </xf>
    <xf numFmtId="0" fontId="37" fillId="8" borderId="1" xfId="0" applyFont="1" applyFill="1" applyBorder="1" applyAlignment="1">
      <alignment horizontal="center" vertical="center" wrapText="1"/>
    </xf>
    <xf numFmtId="0" fontId="38" fillId="8" borderId="2" xfId="0" applyFont="1" applyFill="1" applyBorder="1" applyAlignment="1">
      <alignment horizontal="center" vertical="center" wrapText="1"/>
    </xf>
    <xf numFmtId="0" fontId="38" fillId="8" borderId="3" xfId="0" applyFont="1" applyFill="1" applyBorder="1" applyAlignment="1">
      <alignment horizontal="center" vertical="center" wrapText="1"/>
    </xf>
    <xf numFmtId="0" fontId="38" fillId="8" borderId="4" xfId="0" applyFont="1" applyFill="1" applyBorder="1" applyAlignment="1">
      <alignment horizontal="center" vertical="center" wrapText="1"/>
    </xf>
    <xf numFmtId="0" fontId="38" fillId="8" borderId="0" xfId="0" applyFont="1" applyFill="1" applyBorder="1" applyAlignment="1">
      <alignment horizontal="center" vertical="center" wrapText="1"/>
    </xf>
    <xf numFmtId="0" fontId="38" fillId="8" borderId="5" xfId="0" applyFont="1" applyFill="1" applyBorder="1" applyAlignment="1">
      <alignment horizontal="center" vertical="center" wrapText="1"/>
    </xf>
    <xf numFmtId="0" fontId="38" fillId="8" borderId="6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center" vertical="center" wrapText="1"/>
    </xf>
    <xf numFmtId="0" fontId="38" fillId="8" borderId="8" xfId="0" applyFont="1" applyFill="1" applyBorder="1" applyAlignment="1">
      <alignment horizontal="center" vertical="center" wrapText="1"/>
    </xf>
    <xf numFmtId="0" fontId="4" fillId="0" borderId="1" xfId="6" applyFont="1" applyBorder="1" applyAlignment="1">
      <alignment horizontal="center"/>
    </xf>
    <xf numFmtId="0" fontId="4" fillId="0" borderId="3" xfId="6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6" fillId="0" borderId="15" xfId="0" applyFont="1" applyBorder="1" applyAlignment="1">
      <alignment horizontal="center"/>
    </xf>
    <xf numFmtId="0" fontId="27" fillId="6" borderId="15" xfId="0" applyFont="1" applyFill="1" applyBorder="1" applyAlignment="1">
      <alignment horizontal="left"/>
    </xf>
    <xf numFmtId="0" fontId="8" fillId="0" borderId="15" xfId="4" applyFont="1" applyBorder="1" applyAlignment="1">
      <alignment horizontal="center" vertical="center"/>
    </xf>
    <xf numFmtId="0" fontId="25" fillId="6" borderId="15" xfId="0" applyFont="1" applyFill="1" applyBorder="1" applyAlignment="1">
      <alignment horizontal="left"/>
    </xf>
    <xf numFmtId="0" fontId="25" fillId="6" borderId="15" xfId="0" applyFont="1" applyFill="1" applyBorder="1" applyAlignment="1">
      <alignment horizontal="center"/>
    </xf>
    <xf numFmtId="0" fontId="26" fillId="6" borderId="15" xfId="0" applyFont="1" applyFill="1" applyBorder="1" applyAlignment="1"/>
    <xf numFmtId="0" fontId="26" fillId="6" borderId="15" xfId="0" applyFont="1" applyFill="1" applyBorder="1" applyAlignment="1">
      <alignment horizontal="left"/>
    </xf>
    <xf numFmtId="49" fontId="4" fillId="0" borderId="15" xfId="0" applyNumberFormat="1" applyFont="1" applyFill="1" applyBorder="1" applyAlignment="1">
      <alignment horizontal="left" vertical="center" wrapText="1"/>
    </xf>
  </cellXfs>
  <cellStyles count="8">
    <cellStyle name="Moeda" xfId="7" builtinId="4"/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5</xdr:row>
      <xdr:rowOff>44694</xdr:rowOff>
    </xdr:from>
    <xdr:to>
      <xdr:col>5</xdr:col>
      <xdr:colOff>742950</xdr:colOff>
      <xdr:row>19</xdr:row>
      <xdr:rowOff>138111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997319"/>
          <a:ext cx="3800475" cy="2760417"/>
        </a:xfrm>
        <a:prstGeom prst="rect">
          <a:avLst/>
        </a:prstGeom>
      </xdr:spPr>
    </xdr:pic>
    <xdr:clientData/>
  </xdr:twoCellAnchor>
  <xdr:twoCellAnchor editAs="oneCell">
    <xdr:from>
      <xdr:col>6</xdr:col>
      <xdr:colOff>44449</xdr:colOff>
      <xdr:row>5</xdr:row>
      <xdr:rowOff>47624</xdr:rowOff>
    </xdr:from>
    <xdr:to>
      <xdr:col>12</xdr:col>
      <xdr:colOff>542925</xdr:colOff>
      <xdr:row>19</xdr:row>
      <xdr:rowOff>149236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4474" y="2000249"/>
          <a:ext cx="4156076" cy="276861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21</xdr:row>
      <xdr:rowOff>57149</xdr:rowOff>
    </xdr:from>
    <xdr:to>
      <xdr:col>5</xdr:col>
      <xdr:colOff>800100</xdr:colOff>
      <xdr:row>37</xdr:row>
      <xdr:rowOff>171450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67299"/>
          <a:ext cx="3905250" cy="3162301"/>
        </a:xfrm>
        <a:prstGeom prst="rect">
          <a:avLst/>
        </a:prstGeom>
      </xdr:spPr>
    </xdr:pic>
    <xdr:clientData/>
  </xdr:twoCellAnchor>
  <xdr:twoCellAnchor editAs="oneCell">
    <xdr:from>
      <xdr:col>6</xdr:col>
      <xdr:colOff>22225</xdr:colOff>
      <xdr:row>21</xdr:row>
      <xdr:rowOff>57150</xdr:rowOff>
    </xdr:from>
    <xdr:to>
      <xdr:col>12</xdr:col>
      <xdr:colOff>581025</xdr:colOff>
      <xdr:row>37</xdr:row>
      <xdr:rowOff>171450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50" y="5067300"/>
          <a:ext cx="4216400" cy="3162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39</xdr:row>
      <xdr:rowOff>57150</xdr:rowOff>
    </xdr:from>
    <xdr:to>
      <xdr:col>5</xdr:col>
      <xdr:colOff>781050</xdr:colOff>
      <xdr:row>55</xdr:row>
      <xdr:rowOff>152400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8505825"/>
          <a:ext cx="3895725" cy="3143250"/>
        </a:xfrm>
        <a:prstGeom prst="rect">
          <a:avLst/>
        </a:prstGeom>
      </xdr:spPr>
    </xdr:pic>
    <xdr:clientData/>
  </xdr:twoCellAnchor>
  <xdr:twoCellAnchor editAs="oneCell">
    <xdr:from>
      <xdr:col>6</xdr:col>
      <xdr:colOff>44450</xdr:colOff>
      <xdr:row>39</xdr:row>
      <xdr:rowOff>47624</xdr:rowOff>
    </xdr:from>
    <xdr:to>
      <xdr:col>12</xdr:col>
      <xdr:colOff>571500</xdr:colOff>
      <xdr:row>55</xdr:row>
      <xdr:rowOff>138111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4475" y="8496299"/>
          <a:ext cx="4184650" cy="3138487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57</xdr:row>
      <xdr:rowOff>66675</xdr:rowOff>
    </xdr:from>
    <xdr:to>
      <xdr:col>5</xdr:col>
      <xdr:colOff>790575</xdr:colOff>
      <xdr:row>73</xdr:row>
      <xdr:rowOff>161925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1953875"/>
          <a:ext cx="3914775" cy="314325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57</xdr:row>
      <xdr:rowOff>76200</xdr:rowOff>
    </xdr:from>
    <xdr:to>
      <xdr:col>12</xdr:col>
      <xdr:colOff>533399</xdr:colOff>
      <xdr:row>73</xdr:row>
      <xdr:rowOff>142874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5" y="11963400"/>
          <a:ext cx="4152899" cy="311467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75</xdr:row>
      <xdr:rowOff>28575</xdr:rowOff>
    </xdr:from>
    <xdr:to>
      <xdr:col>5</xdr:col>
      <xdr:colOff>777875</xdr:colOff>
      <xdr:row>91</xdr:row>
      <xdr:rowOff>161925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5354300"/>
          <a:ext cx="3911600" cy="31813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75</xdr:row>
      <xdr:rowOff>76200</xdr:rowOff>
    </xdr:from>
    <xdr:to>
      <xdr:col>12</xdr:col>
      <xdr:colOff>523875</xdr:colOff>
      <xdr:row>91</xdr:row>
      <xdr:rowOff>142875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15401925"/>
          <a:ext cx="4152900" cy="31146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93</xdr:row>
      <xdr:rowOff>47624</xdr:rowOff>
    </xdr:from>
    <xdr:to>
      <xdr:col>5</xdr:col>
      <xdr:colOff>774700</xdr:colOff>
      <xdr:row>109</xdr:row>
      <xdr:rowOff>85725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18811874"/>
          <a:ext cx="3860801" cy="30861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tabSelected="1" view="pageBreakPreview" topLeftCell="A121" zoomScale="90" zoomScaleNormal="90" zoomScaleSheetLayoutView="90" workbookViewId="0">
      <selection activeCell="M104" activeCellId="6" sqref="M16 M28 M31 M34 M37 M62 M104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1" customWidth="1"/>
    <col min="5" max="5" width="14" customWidth="1"/>
    <col min="6" max="6" width="0" hidden="1" customWidth="1"/>
    <col min="7" max="7" width="9.42578125" customWidth="1"/>
    <col min="8" max="8" width="5.28515625" hidden="1" customWidth="1"/>
    <col min="9" max="9" width="13.28515625" customWidth="1"/>
    <col min="10" max="10" width="10.42578125" customWidth="1"/>
    <col min="11" max="11" width="9.28515625" customWidth="1"/>
    <col min="12" max="12" width="14" customWidth="1"/>
    <col min="13" max="13" width="13.140625" customWidth="1"/>
    <col min="14" max="14" width="14.85546875" customWidth="1"/>
    <col min="15" max="15" width="14.28515625" customWidth="1"/>
    <col min="17" max="17" width="13.5703125" bestFit="1" customWidth="1"/>
    <col min="19" max="20" width="11.5703125" bestFit="1" customWidth="1"/>
  </cols>
  <sheetData>
    <row r="1" spans="1:20" ht="24.75" customHeight="1" x14ac:dyDescent="0.25">
      <c r="A1" s="229"/>
      <c r="B1" s="230"/>
      <c r="C1" s="236" t="s">
        <v>96</v>
      </c>
      <c r="D1" s="236"/>
      <c r="E1" s="236"/>
      <c r="F1" s="236"/>
      <c r="G1" s="236"/>
      <c r="H1" s="236"/>
      <c r="I1" s="236"/>
      <c r="J1" s="237" t="s">
        <v>72</v>
      </c>
      <c r="K1" s="237"/>
      <c r="L1" s="237"/>
      <c r="M1" s="237"/>
      <c r="N1" s="237"/>
      <c r="O1" s="237"/>
    </row>
    <row r="2" spans="1:20" ht="43.5" customHeight="1" x14ac:dyDescent="0.25">
      <c r="A2" s="231"/>
      <c r="B2" s="232"/>
      <c r="C2" s="236"/>
      <c r="D2" s="236"/>
      <c r="E2" s="236"/>
      <c r="F2" s="236"/>
      <c r="G2" s="236"/>
      <c r="H2" s="236"/>
      <c r="I2" s="236"/>
      <c r="J2" s="238">
        <f>M125</f>
        <v>26297.850000000002</v>
      </c>
      <c r="K2" s="239"/>
      <c r="L2" s="239"/>
      <c r="M2" s="239"/>
      <c r="N2" s="239"/>
      <c r="O2" s="239"/>
    </row>
    <row r="3" spans="1:20" x14ac:dyDescent="0.25">
      <c r="A3" s="202" t="s">
        <v>94</v>
      </c>
      <c r="B3" s="203"/>
      <c r="C3" s="204" t="s">
        <v>68</v>
      </c>
      <c r="D3" s="204"/>
      <c r="E3" s="158" t="s">
        <v>98</v>
      </c>
      <c r="F3" s="140"/>
      <c r="G3" s="140"/>
      <c r="H3" s="140"/>
      <c r="I3" s="141">
        <v>44383</v>
      </c>
      <c r="J3" s="217"/>
      <c r="K3" s="217"/>
      <c r="L3" s="217"/>
      <c r="M3" s="217"/>
      <c r="N3" s="217"/>
      <c r="O3" s="217"/>
    </row>
    <row r="4" spans="1:20" x14ac:dyDescent="0.25">
      <c r="A4" s="71" t="s">
        <v>70</v>
      </c>
      <c r="B4" s="72" t="s">
        <v>96</v>
      </c>
      <c r="C4" s="204" t="s">
        <v>69</v>
      </c>
      <c r="D4" s="204"/>
      <c r="E4" s="212" t="s">
        <v>99</v>
      </c>
      <c r="F4" s="213"/>
      <c r="G4" s="214"/>
      <c r="H4" s="140"/>
      <c r="I4" s="142"/>
      <c r="J4" s="4"/>
      <c r="K4" s="218" t="s">
        <v>76</v>
      </c>
      <c r="L4" s="218"/>
      <c r="M4" s="2"/>
      <c r="N4" s="243" t="s">
        <v>100</v>
      </c>
      <c r="O4" s="244"/>
    </row>
    <row r="5" spans="1:20" x14ac:dyDescent="0.25">
      <c r="A5" s="71" t="s">
        <v>71</v>
      </c>
      <c r="B5" s="71" t="s">
        <v>97</v>
      </c>
      <c r="C5" s="2"/>
      <c r="D5" s="1"/>
      <c r="E5" s="2"/>
      <c r="F5" s="3"/>
      <c r="G5" s="3"/>
      <c r="H5" s="3"/>
      <c r="I5" s="2"/>
      <c r="J5" s="4"/>
      <c r="K5" s="222" t="s">
        <v>77</v>
      </c>
      <c r="L5" s="222"/>
      <c r="M5" s="64"/>
      <c r="N5" s="219" t="s">
        <v>101</v>
      </c>
      <c r="O5" s="219"/>
    </row>
    <row r="6" spans="1:20" x14ac:dyDescent="0.25">
      <c r="A6" s="205" t="s">
        <v>310</v>
      </c>
      <c r="B6" s="206"/>
      <c r="C6" s="207"/>
      <c r="D6" s="1"/>
      <c r="E6" s="2"/>
      <c r="F6" s="3"/>
      <c r="G6" s="3"/>
      <c r="H6" s="3"/>
      <c r="I6" s="2"/>
      <c r="J6" s="4"/>
      <c r="K6" s="240" t="s">
        <v>78</v>
      </c>
      <c r="L6" s="240"/>
      <c r="M6" s="63"/>
      <c r="N6" s="242">
        <v>121899.15</v>
      </c>
      <c r="O6" s="242"/>
    </row>
    <row r="7" spans="1:20" x14ac:dyDescent="0.25">
      <c r="A7" s="208"/>
      <c r="B7" s="209"/>
      <c r="C7" s="210"/>
      <c r="D7" s="6"/>
      <c r="E7" s="5"/>
      <c r="F7" s="7"/>
      <c r="G7" s="7"/>
      <c r="H7" s="7"/>
      <c r="I7" s="5"/>
      <c r="J7" s="8"/>
      <c r="K7" s="222" t="s">
        <v>79</v>
      </c>
      <c r="L7" s="222"/>
      <c r="M7" s="222"/>
      <c r="N7" s="241">
        <v>0</v>
      </c>
      <c r="O7" s="242"/>
    </row>
    <row r="8" spans="1:20" x14ac:dyDescent="0.25">
      <c r="A8" s="51" t="s">
        <v>73</v>
      </c>
      <c r="B8" s="51" t="s">
        <v>102</v>
      </c>
      <c r="C8" s="51" t="s">
        <v>74</v>
      </c>
      <c r="D8" s="183">
        <v>44383</v>
      </c>
      <c r="E8" s="183">
        <v>44414</v>
      </c>
      <c r="F8" s="52"/>
      <c r="G8" s="52"/>
      <c r="H8" s="52"/>
      <c r="I8" s="53"/>
      <c r="J8" s="54"/>
      <c r="K8" s="223" t="s">
        <v>75</v>
      </c>
      <c r="L8" s="223"/>
      <c r="M8" s="53"/>
      <c r="N8" s="220">
        <f>N6-N7</f>
        <v>121899.15</v>
      </c>
      <c r="O8" s="221"/>
    </row>
    <row r="9" spans="1:20" x14ac:dyDescent="0.25">
      <c r="A9" s="235" t="s">
        <v>4</v>
      </c>
      <c r="B9" s="233" t="s">
        <v>5</v>
      </c>
      <c r="C9" s="226" t="s">
        <v>2</v>
      </c>
      <c r="D9" s="248" t="s">
        <v>3</v>
      </c>
      <c r="E9" s="215" t="s">
        <v>0</v>
      </c>
      <c r="F9" s="215"/>
      <c r="G9" s="216"/>
      <c r="H9" s="215"/>
      <c r="I9" s="215"/>
      <c r="J9" s="215"/>
      <c r="K9" s="245" t="s">
        <v>67</v>
      </c>
      <c r="L9" s="31"/>
      <c r="M9" s="33" t="s">
        <v>1</v>
      </c>
      <c r="N9" s="34"/>
      <c r="O9" s="245" t="s">
        <v>67</v>
      </c>
      <c r="S9" s="157"/>
      <c r="T9" s="157"/>
    </row>
    <row r="10" spans="1:20" ht="9.75" customHeight="1" x14ac:dyDescent="0.25">
      <c r="A10" s="235"/>
      <c r="B10" s="234"/>
      <c r="C10" s="227"/>
      <c r="D10" s="249"/>
      <c r="E10" s="224" t="s">
        <v>65</v>
      </c>
      <c r="F10" s="32"/>
      <c r="G10" s="211" t="s">
        <v>80</v>
      </c>
      <c r="H10" s="96"/>
      <c r="I10" s="224" t="s">
        <v>66</v>
      </c>
      <c r="J10" s="250" t="s">
        <v>64</v>
      </c>
      <c r="K10" s="246"/>
      <c r="L10" s="226" t="s">
        <v>65</v>
      </c>
      <c r="M10" s="216" t="s">
        <v>66</v>
      </c>
      <c r="N10" s="216" t="s">
        <v>64</v>
      </c>
      <c r="O10" s="246"/>
      <c r="S10" s="157"/>
      <c r="T10" s="157"/>
    </row>
    <row r="11" spans="1:20" ht="11.25" customHeight="1" x14ac:dyDescent="0.25">
      <c r="A11" s="235"/>
      <c r="B11" s="234"/>
      <c r="C11" s="227"/>
      <c r="D11" s="249"/>
      <c r="E11" s="224"/>
      <c r="F11" s="97"/>
      <c r="G11" s="211"/>
      <c r="H11" s="96"/>
      <c r="I11" s="224"/>
      <c r="J11" s="250"/>
      <c r="K11" s="246"/>
      <c r="L11" s="227"/>
      <c r="M11" s="224"/>
      <c r="N11" s="224"/>
      <c r="O11" s="246"/>
    </row>
    <row r="12" spans="1:20" ht="10.5" customHeight="1" x14ac:dyDescent="0.25">
      <c r="A12" s="226"/>
      <c r="B12" s="234"/>
      <c r="C12" s="227"/>
      <c r="D12" s="249"/>
      <c r="E12" s="224"/>
      <c r="F12" s="98"/>
      <c r="G12" s="211"/>
      <c r="H12" s="99">
        <v>0.94</v>
      </c>
      <c r="I12" s="225"/>
      <c r="J12" s="251"/>
      <c r="K12" s="247"/>
      <c r="L12" s="228"/>
      <c r="M12" s="225"/>
      <c r="N12" s="225"/>
      <c r="O12" s="247"/>
    </row>
    <row r="13" spans="1:20" x14ac:dyDescent="0.25">
      <c r="A13" s="100"/>
      <c r="B13" s="100"/>
      <c r="C13" s="100"/>
      <c r="D13" s="100"/>
      <c r="E13" s="100"/>
      <c r="F13" s="101"/>
      <c r="G13" s="101"/>
      <c r="H13" s="102"/>
      <c r="I13" s="35"/>
      <c r="J13" s="36"/>
      <c r="K13" s="55"/>
      <c r="L13" s="35"/>
      <c r="M13" s="35"/>
      <c r="N13" s="35"/>
      <c r="O13" s="103"/>
    </row>
    <row r="14" spans="1:20" x14ac:dyDescent="0.25">
      <c r="A14" s="104">
        <v>1</v>
      </c>
      <c r="B14" s="105" t="s">
        <v>103</v>
      </c>
      <c r="C14" s="106"/>
      <c r="D14" s="107"/>
      <c r="E14" s="105"/>
      <c r="F14" s="108"/>
      <c r="G14" s="108"/>
      <c r="H14" s="109"/>
      <c r="I14" s="39"/>
      <c r="J14" s="40"/>
      <c r="K14" s="40"/>
      <c r="L14" s="41"/>
      <c r="M14" s="159"/>
      <c r="N14" s="42"/>
      <c r="O14" s="110">
        <v>883.49</v>
      </c>
    </row>
    <row r="15" spans="1:20" x14ac:dyDescent="0.25">
      <c r="A15" s="111" t="s">
        <v>6</v>
      </c>
      <c r="B15" s="160" t="s">
        <v>106</v>
      </c>
      <c r="C15" s="113" t="s">
        <v>7</v>
      </c>
      <c r="D15" s="114">
        <v>196.33</v>
      </c>
      <c r="E15" s="114">
        <v>4.5</v>
      </c>
      <c r="F15" s="115"/>
      <c r="G15" s="139">
        <v>0</v>
      </c>
      <c r="H15" s="38">
        <v>435.99</v>
      </c>
      <c r="I15" s="9">
        <v>4.5</v>
      </c>
      <c r="J15" s="10">
        <v>4.5</v>
      </c>
      <c r="K15" s="165">
        <v>0</v>
      </c>
      <c r="L15" s="9">
        <f>ROUND(E15*D15,2)</f>
        <v>883.49</v>
      </c>
      <c r="M15" s="9">
        <f>ROUND(I15*D15,2)</f>
        <v>883.49</v>
      </c>
      <c r="N15" s="9">
        <f>ROUND(J15*D15,2)</f>
        <v>883.49</v>
      </c>
      <c r="O15" s="166">
        <v>0</v>
      </c>
    </row>
    <row r="16" spans="1:20" x14ac:dyDescent="0.25">
      <c r="A16" s="111"/>
      <c r="B16" s="112"/>
      <c r="C16" s="113"/>
      <c r="D16" s="114"/>
      <c r="E16" s="114"/>
      <c r="F16" s="115"/>
      <c r="G16" s="37"/>
      <c r="H16" s="38"/>
      <c r="I16" s="9"/>
      <c r="J16" s="10"/>
      <c r="K16" s="46">
        <v>0</v>
      </c>
      <c r="L16" s="11">
        <v>883.49</v>
      </c>
      <c r="M16" s="167">
        <v>883.49</v>
      </c>
      <c r="N16" s="11">
        <f>SUM(N15:N15)</f>
        <v>883.49</v>
      </c>
      <c r="O16" s="116"/>
    </row>
    <row r="17" spans="1:15" x14ac:dyDescent="0.25">
      <c r="A17" s="104">
        <v>2</v>
      </c>
      <c r="B17" s="105" t="s">
        <v>104</v>
      </c>
      <c r="C17" s="106"/>
      <c r="D17" s="107"/>
      <c r="E17" s="105"/>
      <c r="F17" s="108"/>
      <c r="G17" s="43"/>
      <c r="H17" s="44">
        <v>258.52999999999997</v>
      </c>
      <c r="I17" s="45"/>
      <c r="J17" s="46"/>
      <c r="K17" s="56">
        <v>0</v>
      </c>
      <c r="L17" s="41"/>
      <c r="M17" s="41"/>
      <c r="N17" s="41"/>
      <c r="O17" s="117">
        <v>4822.87</v>
      </c>
    </row>
    <row r="18" spans="1:15" ht="25.5" x14ac:dyDescent="0.25">
      <c r="A18" s="111" t="s">
        <v>9</v>
      </c>
      <c r="B18" s="160" t="s">
        <v>105</v>
      </c>
      <c r="C18" s="113" t="s">
        <v>10</v>
      </c>
      <c r="D18" s="118">
        <v>42.31</v>
      </c>
      <c r="E18" s="118">
        <v>1.29</v>
      </c>
      <c r="F18" s="115"/>
      <c r="G18" s="119">
        <v>0</v>
      </c>
      <c r="H18" s="120">
        <v>1664.68</v>
      </c>
      <c r="I18" s="121">
        <v>1.29</v>
      </c>
      <c r="J18" s="122">
        <v>1.29</v>
      </c>
      <c r="K18" s="46">
        <v>0</v>
      </c>
      <c r="L18" s="9">
        <f t="shared" ref="L18:L27" si="0">ROUND(E18*D18,2)</f>
        <v>54.58</v>
      </c>
      <c r="M18" s="9">
        <f>ROUND(I18*D18,2)</f>
        <v>54.58</v>
      </c>
      <c r="N18" s="9">
        <f t="shared" ref="N18:N26" si="1">ROUND(J18*D18,2)</f>
        <v>54.58</v>
      </c>
      <c r="O18" s="166">
        <v>0</v>
      </c>
    </row>
    <row r="19" spans="1:15" x14ac:dyDescent="0.25">
      <c r="A19" s="111" t="s">
        <v>11</v>
      </c>
      <c r="B19" s="160" t="s">
        <v>107</v>
      </c>
      <c r="C19" s="113" t="s">
        <v>7</v>
      </c>
      <c r="D19" s="114">
        <v>12.38</v>
      </c>
      <c r="E19" s="114">
        <v>258.12</v>
      </c>
      <c r="F19" s="115"/>
      <c r="G19" s="119">
        <v>0</v>
      </c>
      <c r="H19" s="119">
        <v>0</v>
      </c>
      <c r="I19" s="121">
        <v>238.25</v>
      </c>
      <c r="J19" s="10">
        <v>238.25</v>
      </c>
      <c r="K19" s="58">
        <v>19.87</v>
      </c>
      <c r="L19" s="9">
        <f t="shared" si="0"/>
        <v>3195.53</v>
      </c>
      <c r="M19" s="9">
        <f>ROUND(I19*D19,2)</f>
        <v>2949.54</v>
      </c>
      <c r="N19" s="9">
        <f t="shared" si="1"/>
        <v>2949.54</v>
      </c>
      <c r="O19" s="174">
        <v>245.99</v>
      </c>
    </row>
    <row r="20" spans="1:15" x14ac:dyDescent="0.25">
      <c r="A20" s="111" t="s">
        <v>12</v>
      </c>
      <c r="B20" s="160" t="s">
        <v>108</v>
      </c>
      <c r="C20" s="113" t="s">
        <v>7</v>
      </c>
      <c r="D20" s="114">
        <v>17.7</v>
      </c>
      <c r="E20" s="114">
        <v>35.35</v>
      </c>
      <c r="F20" s="115"/>
      <c r="G20" s="119">
        <v>0</v>
      </c>
      <c r="H20" s="123"/>
      <c r="I20" s="121">
        <v>35.35</v>
      </c>
      <c r="J20" s="10">
        <v>35.35</v>
      </c>
      <c r="K20" s="58">
        <v>0</v>
      </c>
      <c r="L20" s="9">
        <f t="shared" si="0"/>
        <v>625.70000000000005</v>
      </c>
      <c r="M20" s="9">
        <f>ROUND(I20*D20,2)</f>
        <v>625.70000000000005</v>
      </c>
      <c r="N20" s="9">
        <f t="shared" si="1"/>
        <v>625.70000000000005</v>
      </c>
      <c r="O20" s="174">
        <v>0</v>
      </c>
    </row>
    <row r="21" spans="1:15" x14ac:dyDescent="0.25">
      <c r="A21" s="111" t="s">
        <v>13</v>
      </c>
      <c r="B21" s="160" t="s">
        <v>109</v>
      </c>
      <c r="C21" s="113" t="s">
        <v>7</v>
      </c>
      <c r="D21" s="114">
        <v>14.16</v>
      </c>
      <c r="E21" s="114">
        <v>3.36</v>
      </c>
      <c r="F21" s="115"/>
      <c r="G21" s="119">
        <v>0</v>
      </c>
      <c r="H21" s="123"/>
      <c r="I21" s="121">
        <v>3.36</v>
      </c>
      <c r="J21" s="10">
        <v>3.36</v>
      </c>
      <c r="K21" s="58">
        <v>0</v>
      </c>
      <c r="L21" s="9">
        <f t="shared" si="0"/>
        <v>47.58</v>
      </c>
      <c r="M21" s="9">
        <f>ROUND(I21*D21,2)</f>
        <v>47.58</v>
      </c>
      <c r="N21" s="9">
        <f t="shared" si="1"/>
        <v>47.58</v>
      </c>
      <c r="O21" s="174">
        <v>0</v>
      </c>
    </row>
    <row r="22" spans="1:15" x14ac:dyDescent="0.25">
      <c r="A22" s="111" t="s">
        <v>110</v>
      </c>
      <c r="B22" s="160" t="s">
        <v>116</v>
      </c>
      <c r="C22" s="113" t="s">
        <v>7</v>
      </c>
      <c r="D22" s="114">
        <v>15.96</v>
      </c>
      <c r="E22" s="114">
        <v>3.99</v>
      </c>
      <c r="F22" s="115"/>
      <c r="G22" s="119">
        <v>0</v>
      </c>
      <c r="H22" s="123"/>
      <c r="I22" s="121">
        <v>3.99</v>
      </c>
      <c r="J22" s="10">
        <v>3.99</v>
      </c>
      <c r="K22" s="58">
        <v>0</v>
      </c>
      <c r="L22" s="9">
        <f t="shared" si="0"/>
        <v>63.68</v>
      </c>
      <c r="M22" s="9">
        <f t="shared" ref="M22:M25" si="2">ROUND(I22*D22,2)</f>
        <v>63.68</v>
      </c>
      <c r="N22" s="9">
        <f t="shared" si="1"/>
        <v>63.68</v>
      </c>
      <c r="O22" s="174">
        <v>0</v>
      </c>
    </row>
    <row r="23" spans="1:15" x14ac:dyDescent="0.25">
      <c r="A23" s="111" t="s">
        <v>111</v>
      </c>
      <c r="B23" s="188" t="s">
        <v>117</v>
      </c>
      <c r="C23" s="113" t="s">
        <v>7</v>
      </c>
      <c r="D23" s="114">
        <v>3.16</v>
      </c>
      <c r="E23" s="114">
        <v>28.45</v>
      </c>
      <c r="F23" s="176"/>
      <c r="G23" s="119">
        <v>0</v>
      </c>
      <c r="H23" s="177"/>
      <c r="I23" s="121">
        <v>0</v>
      </c>
      <c r="J23" s="121">
        <v>0</v>
      </c>
      <c r="K23" s="58">
        <v>28.45</v>
      </c>
      <c r="L23" s="9">
        <f t="shared" si="0"/>
        <v>89.9</v>
      </c>
      <c r="M23" s="9">
        <f t="shared" si="2"/>
        <v>0</v>
      </c>
      <c r="N23" s="9">
        <f t="shared" si="1"/>
        <v>0</v>
      </c>
      <c r="O23" s="174">
        <v>89.9</v>
      </c>
    </row>
    <row r="24" spans="1:15" x14ac:dyDescent="0.25">
      <c r="A24" s="184" t="s">
        <v>112</v>
      </c>
      <c r="B24" s="185" t="s">
        <v>118</v>
      </c>
      <c r="C24" s="161" t="s">
        <v>119</v>
      </c>
      <c r="D24" s="114">
        <v>12.17</v>
      </c>
      <c r="E24" s="114">
        <v>4</v>
      </c>
      <c r="F24" s="115"/>
      <c r="G24" s="179">
        <v>0</v>
      </c>
      <c r="H24" s="123"/>
      <c r="I24" s="121">
        <v>4</v>
      </c>
      <c r="J24" s="10">
        <v>4</v>
      </c>
      <c r="K24" s="58"/>
      <c r="L24" s="9">
        <f t="shared" si="0"/>
        <v>48.68</v>
      </c>
      <c r="M24" s="9">
        <f t="shared" si="2"/>
        <v>48.68</v>
      </c>
      <c r="N24" s="9">
        <f t="shared" si="1"/>
        <v>48.68</v>
      </c>
      <c r="O24" s="174">
        <v>0</v>
      </c>
    </row>
    <row r="25" spans="1:15" x14ac:dyDescent="0.25">
      <c r="A25" s="111" t="s">
        <v>113</v>
      </c>
      <c r="B25" s="160" t="s">
        <v>120</v>
      </c>
      <c r="C25" s="113" t="s">
        <v>7</v>
      </c>
      <c r="D25" s="114">
        <v>18.66</v>
      </c>
      <c r="E25" s="114">
        <v>1</v>
      </c>
      <c r="F25" s="115"/>
      <c r="G25" s="179">
        <v>0</v>
      </c>
      <c r="H25" s="123"/>
      <c r="I25" s="121">
        <v>1</v>
      </c>
      <c r="J25" s="10">
        <v>1</v>
      </c>
      <c r="K25" s="58">
        <v>0</v>
      </c>
      <c r="L25" s="9">
        <f t="shared" si="0"/>
        <v>18.66</v>
      </c>
      <c r="M25" s="9">
        <f t="shared" si="2"/>
        <v>18.66</v>
      </c>
      <c r="N25" s="9">
        <f t="shared" si="1"/>
        <v>18.66</v>
      </c>
      <c r="O25" s="174">
        <v>0</v>
      </c>
    </row>
    <row r="26" spans="1:15" x14ac:dyDescent="0.25">
      <c r="A26" s="111" t="s">
        <v>114</v>
      </c>
      <c r="B26" s="160" t="s">
        <v>121</v>
      </c>
      <c r="C26" s="161" t="s">
        <v>119</v>
      </c>
      <c r="D26" s="114">
        <v>15.49</v>
      </c>
      <c r="E26" s="114">
        <v>7</v>
      </c>
      <c r="F26" s="115"/>
      <c r="G26" s="179">
        <v>0</v>
      </c>
      <c r="H26" s="123"/>
      <c r="I26" s="121">
        <v>7</v>
      </c>
      <c r="J26" s="10">
        <v>7</v>
      </c>
      <c r="K26" s="58">
        <v>0</v>
      </c>
      <c r="L26" s="9">
        <f t="shared" si="0"/>
        <v>108.43</v>
      </c>
      <c r="M26" s="9">
        <v>108.43</v>
      </c>
      <c r="N26" s="9">
        <f t="shared" si="1"/>
        <v>108.43</v>
      </c>
      <c r="O26" s="174">
        <v>0</v>
      </c>
    </row>
    <row r="27" spans="1:15" ht="25.5" x14ac:dyDescent="0.25">
      <c r="A27" s="111" t="s">
        <v>115</v>
      </c>
      <c r="B27" s="160" t="s">
        <v>122</v>
      </c>
      <c r="C27" s="113" t="s">
        <v>7</v>
      </c>
      <c r="D27" s="114">
        <v>3.67</v>
      </c>
      <c r="E27" s="114">
        <v>155.35</v>
      </c>
      <c r="F27" s="115"/>
      <c r="G27" s="179">
        <v>0</v>
      </c>
      <c r="H27" s="123"/>
      <c r="I27" s="121">
        <v>155.35</v>
      </c>
      <c r="J27" s="10">
        <v>155.35</v>
      </c>
      <c r="K27" s="58">
        <v>0</v>
      </c>
      <c r="L27" s="9">
        <f t="shared" si="0"/>
        <v>570.13</v>
      </c>
      <c r="M27" s="9">
        <v>570.13</v>
      </c>
      <c r="N27" s="9">
        <v>570.13</v>
      </c>
      <c r="O27" s="174">
        <v>0</v>
      </c>
    </row>
    <row r="28" spans="1:15" x14ac:dyDescent="0.25">
      <c r="A28" s="111"/>
      <c r="B28" s="112"/>
      <c r="C28" s="113"/>
      <c r="D28" s="114"/>
      <c r="E28" s="114"/>
      <c r="F28" s="115"/>
      <c r="G28" s="115"/>
      <c r="H28" s="123"/>
      <c r="I28" s="9"/>
      <c r="J28" s="10"/>
      <c r="K28" s="46"/>
      <c r="L28" s="11">
        <f>SUM(L18:L27)</f>
        <v>4822.8700000000008</v>
      </c>
      <c r="M28" s="167">
        <f>SUM(M18:M27)</f>
        <v>4486.9799999999987</v>
      </c>
      <c r="N28" s="11">
        <f>SUM(N18:N27)</f>
        <v>4486.9799999999987</v>
      </c>
      <c r="O28" s="103"/>
    </row>
    <row r="29" spans="1:15" x14ac:dyDescent="0.25">
      <c r="A29" s="104">
        <v>3</v>
      </c>
      <c r="B29" s="105" t="s">
        <v>8</v>
      </c>
      <c r="C29" s="106"/>
      <c r="D29" s="107"/>
      <c r="E29" s="105"/>
      <c r="F29" s="108"/>
      <c r="G29" s="108"/>
      <c r="H29" s="109"/>
      <c r="I29" s="41"/>
      <c r="J29" s="46"/>
      <c r="K29" s="65"/>
      <c r="L29" s="41"/>
      <c r="M29" s="41"/>
      <c r="N29" s="41"/>
      <c r="O29" s="92">
        <v>23.2</v>
      </c>
    </row>
    <row r="30" spans="1:15" ht="35.25" customHeight="1" x14ac:dyDescent="0.25">
      <c r="A30" s="111" t="s">
        <v>15</v>
      </c>
      <c r="B30" s="160" t="s">
        <v>123</v>
      </c>
      <c r="C30" s="113" t="s">
        <v>10</v>
      </c>
      <c r="D30" s="114">
        <v>64.45</v>
      </c>
      <c r="E30" s="114">
        <v>0.36</v>
      </c>
      <c r="F30" s="115"/>
      <c r="G30" s="179">
        <v>0</v>
      </c>
      <c r="H30" s="38">
        <v>25.44</v>
      </c>
      <c r="I30" s="121">
        <v>0.36</v>
      </c>
      <c r="J30" s="10">
        <v>0.36</v>
      </c>
      <c r="K30" s="62">
        <v>0</v>
      </c>
      <c r="L30" s="9">
        <f t="shared" ref="L30" si="3">ROUND(E30*D30,2)</f>
        <v>23.2</v>
      </c>
      <c r="M30" s="9">
        <f t="shared" ref="M30" si="4">ROUND(I30*D30,2)</f>
        <v>23.2</v>
      </c>
      <c r="N30" s="9">
        <f t="shared" ref="N30" si="5">ROUND(J30*D30,2)</f>
        <v>23.2</v>
      </c>
      <c r="O30" s="186">
        <v>0</v>
      </c>
    </row>
    <row r="31" spans="1:15" x14ac:dyDescent="0.25">
      <c r="A31" s="111"/>
      <c r="B31" s="124"/>
      <c r="C31" s="113"/>
      <c r="D31" s="114"/>
      <c r="E31" s="114"/>
      <c r="F31" s="115"/>
      <c r="G31" s="115"/>
      <c r="H31" s="123"/>
      <c r="I31" s="9"/>
      <c r="J31" s="10"/>
      <c r="K31" s="46"/>
      <c r="L31" s="11">
        <f>SUM(L30:L30)</f>
        <v>23.2</v>
      </c>
      <c r="M31" s="167">
        <f>SUM(M30:M30)</f>
        <v>23.2</v>
      </c>
      <c r="N31" s="11">
        <f>SUM(N30:N30)</f>
        <v>23.2</v>
      </c>
      <c r="O31" s="103"/>
    </row>
    <row r="32" spans="1:15" x14ac:dyDescent="0.25">
      <c r="A32" s="104">
        <v>4</v>
      </c>
      <c r="B32" s="105" t="s">
        <v>124</v>
      </c>
      <c r="C32" s="106"/>
      <c r="D32" s="107"/>
      <c r="E32" s="105"/>
      <c r="F32" s="108"/>
      <c r="G32" s="108"/>
      <c r="H32" s="109"/>
      <c r="I32" s="41"/>
      <c r="J32" s="46"/>
      <c r="K32" s="56"/>
      <c r="L32" s="44"/>
      <c r="M32" s="41"/>
      <c r="N32" s="41"/>
      <c r="O32" s="93">
        <v>630.96</v>
      </c>
    </row>
    <row r="33" spans="1:19" ht="51" x14ac:dyDescent="0.25">
      <c r="A33" s="111" t="s">
        <v>16</v>
      </c>
      <c r="B33" s="187" t="s">
        <v>125</v>
      </c>
      <c r="C33" s="113" t="s">
        <v>7</v>
      </c>
      <c r="D33" s="114">
        <v>57.1</v>
      </c>
      <c r="E33" s="114">
        <v>11.05</v>
      </c>
      <c r="F33" s="115"/>
      <c r="G33" s="119">
        <v>0</v>
      </c>
      <c r="H33" s="123"/>
      <c r="I33" s="9">
        <v>11.05</v>
      </c>
      <c r="J33" s="10">
        <v>11.05</v>
      </c>
      <c r="K33" s="62">
        <v>0</v>
      </c>
      <c r="L33" s="9">
        <f t="shared" ref="L33" si="6">ROUND(E33*D33,2)</f>
        <v>630.96</v>
      </c>
      <c r="M33" s="9">
        <f t="shared" ref="M33" si="7">ROUND(I33*D33,2)</f>
        <v>630.96</v>
      </c>
      <c r="N33" s="9">
        <v>630.96</v>
      </c>
      <c r="O33" s="174">
        <v>0</v>
      </c>
    </row>
    <row r="34" spans="1:19" x14ac:dyDescent="0.25">
      <c r="A34" s="111"/>
      <c r="B34" s="124"/>
      <c r="C34" s="113"/>
      <c r="D34" s="114"/>
      <c r="E34" s="114"/>
      <c r="F34" s="115"/>
      <c r="G34" s="37"/>
      <c r="H34" s="38"/>
      <c r="I34" s="12"/>
      <c r="J34" s="10"/>
      <c r="K34" s="46"/>
      <c r="L34" s="11">
        <f>SUM(L33:L33)</f>
        <v>630.96</v>
      </c>
      <c r="M34" s="167">
        <f>SUM(M33:M33)</f>
        <v>630.96</v>
      </c>
      <c r="N34" s="11">
        <f>SUM(N33:N33)</f>
        <v>630.96</v>
      </c>
      <c r="O34" s="103"/>
    </row>
    <row r="35" spans="1:19" x14ac:dyDescent="0.25">
      <c r="A35" s="104">
        <v>5</v>
      </c>
      <c r="B35" s="105" t="s">
        <v>14</v>
      </c>
      <c r="C35" s="106"/>
      <c r="D35" s="107"/>
      <c r="E35" s="105"/>
      <c r="F35" s="108"/>
      <c r="G35" s="43"/>
      <c r="H35" s="44">
        <v>938.58</v>
      </c>
      <c r="I35" s="45"/>
      <c r="J35" s="46"/>
      <c r="K35" s="56"/>
      <c r="L35" s="41"/>
      <c r="M35" s="41"/>
      <c r="N35" s="41"/>
      <c r="O35" s="93">
        <v>18249.41</v>
      </c>
    </row>
    <row r="36" spans="1:19" ht="25.5" x14ac:dyDescent="0.25">
      <c r="A36" s="111" t="s">
        <v>17</v>
      </c>
      <c r="B36" s="187" t="s">
        <v>126</v>
      </c>
      <c r="C36" s="113" t="s">
        <v>7</v>
      </c>
      <c r="D36" s="118">
        <v>70.8</v>
      </c>
      <c r="E36" s="118">
        <v>257.76</v>
      </c>
      <c r="F36" s="115"/>
      <c r="G36" s="120">
        <v>0</v>
      </c>
      <c r="H36" s="123"/>
      <c r="I36" s="118">
        <v>257.76</v>
      </c>
      <c r="J36" s="118">
        <v>257.76</v>
      </c>
      <c r="K36" s="46">
        <v>0</v>
      </c>
      <c r="L36" s="9">
        <f>ROUND(E36*D36,2)</f>
        <v>18249.41</v>
      </c>
      <c r="M36" s="9">
        <f>ROUND(I36*D36,2)</f>
        <v>18249.41</v>
      </c>
      <c r="N36" s="9">
        <f>ROUND(J36*D36,2)</f>
        <v>18249.41</v>
      </c>
      <c r="O36" s="174">
        <v>0</v>
      </c>
      <c r="S36" s="15"/>
    </row>
    <row r="37" spans="1:19" x14ac:dyDescent="0.25">
      <c r="A37" s="111"/>
      <c r="B37" s="112"/>
      <c r="C37" s="113"/>
      <c r="D37" s="114"/>
      <c r="E37" s="114"/>
      <c r="F37" s="115"/>
      <c r="G37" s="37"/>
      <c r="H37" s="123"/>
      <c r="I37" s="12"/>
      <c r="J37" s="10"/>
      <c r="K37" s="46"/>
      <c r="L37" s="11">
        <f>SUM(L36)</f>
        <v>18249.41</v>
      </c>
      <c r="M37" s="167">
        <f t="shared" ref="M37:N37" si="8">SUM(M36)</f>
        <v>18249.41</v>
      </c>
      <c r="N37" s="11">
        <f t="shared" si="8"/>
        <v>18249.41</v>
      </c>
      <c r="O37" s="103"/>
    </row>
    <row r="38" spans="1:19" x14ac:dyDescent="0.25">
      <c r="A38" s="104">
        <v>6</v>
      </c>
      <c r="B38" s="105" t="s">
        <v>127</v>
      </c>
      <c r="C38" s="106"/>
      <c r="D38" s="107"/>
      <c r="E38" s="105"/>
      <c r="F38" s="108"/>
      <c r="G38" s="43"/>
      <c r="H38" s="44">
        <v>85.18</v>
      </c>
      <c r="I38" s="45"/>
      <c r="J38" s="46"/>
      <c r="K38" s="56"/>
      <c r="L38" s="41"/>
      <c r="M38" s="41"/>
      <c r="N38" s="41"/>
      <c r="O38" s="93">
        <v>4020.19</v>
      </c>
    </row>
    <row r="39" spans="1:19" ht="25.5" x14ac:dyDescent="0.25">
      <c r="A39" s="111" t="s">
        <v>18</v>
      </c>
      <c r="B39" s="160" t="s">
        <v>128</v>
      </c>
      <c r="C39" s="113" t="s">
        <v>7</v>
      </c>
      <c r="D39" s="118">
        <v>25.93</v>
      </c>
      <c r="E39" s="118">
        <v>155.04</v>
      </c>
      <c r="F39" s="115"/>
      <c r="G39" s="133">
        <v>0</v>
      </c>
      <c r="H39" s="123"/>
      <c r="I39" s="133">
        <v>0</v>
      </c>
      <c r="J39" s="133">
        <v>0</v>
      </c>
      <c r="K39" s="46">
        <v>155.04</v>
      </c>
      <c r="L39" s="9">
        <f>ROUND(E39*D39,2)</f>
        <v>4020.19</v>
      </c>
      <c r="M39" s="9">
        <f>ROUND(I39*D39,2)</f>
        <v>0</v>
      </c>
      <c r="N39" s="9">
        <f>ROUND(J39*D39,2)</f>
        <v>0</v>
      </c>
      <c r="O39" s="186">
        <v>4020.19</v>
      </c>
    </row>
    <row r="40" spans="1:19" x14ac:dyDescent="0.25">
      <c r="A40" s="111"/>
      <c r="B40" s="124"/>
      <c r="C40" s="113"/>
      <c r="D40" s="114"/>
      <c r="E40" s="114"/>
      <c r="F40" s="115"/>
      <c r="G40" s="115"/>
      <c r="H40" s="123"/>
      <c r="I40" s="12"/>
      <c r="J40" s="10"/>
      <c r="K40" s="46"/>
      <c r="L40" s="11">
        <f>SUM(L39:L39)</f>
        <v>4020.19</v>
      </c>
      <c r="M40" s="11">
        <f>SUM(M39:M39)</f>
        <v>0</v>
      </c>
      <c r="N40" s="11">
        <f>SUM(N39:N39)</f>
        <v>0</v>
      </c>
      <c r="O40" s="103"/>
    </row>
    <row r="41" spans="1:19" x14ac:dyDescent="0.25">
      <c r="A41" s="104">
        <v>7</v>
      </c>
      <c r="B41" s="105" t="s">
        <v>36</v>
      </c>
      <c r="C41" s="106"/>
      <c r="D41" s="107"/>
      <c r="E41" s="105"/>
      <c r="F41" s="108"/>
      <c r="G41" s="43"/>
      <c r="H41" s="109"/>
      <c r="I41" s="45"/>
      <c r="J41" s="46"/>
      <c r="K41" s="56"/>
      <c r="L41" s="41"/>
      <c r="M41" s="45"/>
      <c r="N41" s="108"/>
      <c r="O41" s="148">
        <v>5640.25</v>
      </c>
    </row>
    <row r="42" spans="1:19" x14ac:dyDescent="0.25">
      <c r="A42" s="129" t="s">
        <v>20</v>
      </c>
      <c r="B42" s="129" t="s">
        <v>129</v>
      </c>
      <c r="C42" s="130"/>
      <c r="D42" s="130"/>
      <c r="E42" s="130"/>
      <c r="F42" s="130"/>
      <c r="G42" s="130"/>
      <c r="H42" s="130">
        <v>25.61</v>
      </c>
      <c r="I42" s="130"/>
      <c r="J42" s="130"/>
      <c r="K42" s="130"/>
      <c r="L42" s="130"/>
      <c r="M42" s="130"/>
      <c r="N42" s="130"/>
      <c r="O42" s="163">
        <v>1561.7</v>
      </c>
    </row>
    <row r="43" spans="1:19" ht="51" x14ac:dyDescent="0.25">
      <c r="A43" s="111" t="s">
        <v>130</v>
      </c>
      <c r="B43" s="160" t="s">
        <v>131</v>
      </c>
      <c r="C43" s="162" t="s">
        <v>119</v>
      </c>
      <c r="D43" s="118">
        <v>2</v>
      </c>
      <c r="E43" s="118">
        <v>656.84</v>
      </c>
      <c r="F43" s="115"/>
      <c r="G43" s="133">
        <v>0</v>
      </c>
      <c r="H43" s="38">
        <v>50.68</v>
      </c>
      <c r="I43" s="133">
        <v>0</v>
      </c>
      <c r="J43" s="133">
        <v>0</v>
      </c>
      <c r="K43" s="46">
        <v>2</v>
      </c>
      <c r="L43" s="9">
        <f t="shared" ref="L43:L48" si="9">ROUND(E43*D43,2)</f>
        <v>1313.68</v>
      </c>
      <c r="M43" s="9">
        <f t="shared" ref="M43:M48" si="10">ROUND(I43*D43,2)</f>
        <v>0</v>
      </c>
      <c r="N43" s="9">
        <v>0</v>
      </c>
      <c r="O43" s="174">
        <v>1313.68</v>
      </c>
    </row>
    <row r="44" spans="1:19" x14ac:dyDescent="0.25">
      <c r="A44" s="111" t="s">
        <v>132</v>
      </c>
      <c r="B44" s="160" t="s">
        <v>133</v>
      </c>
      <c r="C44" s="113" t="s">
        <v>7</v>
      </c>
      <c r="D44" s="118">
        <v>206.68</v>
      </c>
      <c r="E44" s="118">
        <v>1.2</v>
      </c>
      <c r="F44" s="115"/>
      <c r="G44" s="133">
        <v>0</v>
      </c>
      <c r="H44" s="38">
        <v>32.590000000000003</v>
      </c>
      <c r="I44" s="133">
        <v>0</v>
      </c>
      <c r="J44" s="133">
        <v>0</v>
      </c>
      <c r="K44" s="46">
        <v>1.2</v>
      </c>
      <c r="L44" s="9">
        <f t="shared" si="9"/>
        <v>248.02</v>
      </c>
      <c r="M44" s="9">
        <f t="shared" si="10"/>
        <v>0</v>
      </c>
      <c r="N44" s="9">
        <f t="shared" ref="N44:N48" si="11">ROUND(J44*D44,2)</f>
        <v>0</v>
      </c>
      <c r="O44" s="174">
        <v>248.02</v>
      </c>
    </row>
    <row r="45" spans="1:19" x14ac:dyDescent="0.25">
      <c r="A45" s="129" t="s">
        <v>21</v>
      </c>
      <c r="B45" s="129" t="s">
        <v>134</v>
      </c>
      <c r="C45" s="130"/>
      <c r="D45" s="130"/>
      <c r="E45" s="130"/>
      <c r="F45" s="130"/>
      <c r="G45" s="130"/>
      <c r="H45" s="130">
        <v>50.09</v>
      </c>
      <c r="I45" s="130"/>
      <c r="J45" s="130"/>
      <c r="K45" s="130"/>
      <c r="L45" s="130"/>
      <c r="M45" s="130"/>
      <c r="N45" s="130"/>
      <c r="O45" s="163">
        <v>4078.55</v>
      </c>
    </row>
    <row r="46" spans="1:19" ht="38.25" x14ac:dyDescent="0.25">
      <c r="A46" s="111" t="s">
        <v>135</v>
      </c>
      <c r="B46" s="160" t="s">
        <v>136</v>
      </c>
      <c r="C46" s="113" t="s">
        <v>7</v>
      </c>
      <c r="D46" s="118">
        <v>459.24</v>
      </c>
      <c r="E46" s="118">
        <v>0.4</v>
      </c>
      <c r="F46" s="115"/>
      <c r="G46" s="133">
        <v>0</v>
      </c>
      <c r="H46" s="38">
        <v>44.84</v>
      </c>
      <c r="I46" s="133">
        <v>0</v>
      </c>
      <c r="J46" s="133">
        <v>0</v>
      </c>
      <c r="K46" s="46">
        <v>0.4</v>
      </c>
      <c r="L46" s="9">
        <f t="shared" si="9"/>
        <v>183.7</v>
      </c>
      <c r="M46" s="9">
        <f t="shared" si="10"/>
        <v>0</v>
      </c>
      <c r="N46" s="9">
        <f t="shared" si="11"/>
        <v>0</v>
      </c>
      <c r="O46" s="174">
        <v>183.7</v>
      </c>
    </row>
    <row r="47" spans="1:19" x14ac:dyDescent="0.25">
      <c r="A47" s="111" t="s">
        <v>137</v>
      </c>
      <c r="B47" s="160" t="s">
        <v>138</v>
      </c>
      <c r="C47" s="113" t="s">
        <v>7</v>
      </c>
      <c r="D47" s="118">
        <v>92.31</v>
      </c>
      <c r="E47" s="118">
        <v>31.09</v>
      </c>
      <c r="F47" s="115"/>
      <c r="G47" s="133">
        <v>0</v>
      </c>
      <c r="H47" s="123"/>
      <c r="I47" s="133">
        <v>0</v>
      </c>
      <c r="J47" s="133">
        <v>0</v>
      </c>
      <c r="K47" s="46">
        <v>31.09</v>
      </c>
      <c r="L47" s="9">
        <f t="shared" si="9"/>
        <v>2869.92</v>
      </c>
      <c r="M47" s="9">
        <f t="shared" si="10"/>
        <v>0</v>
      </c>
      <c r="N47" s="9">
        <f t="shared" si="11"/>
        <v>0</v>
      </c>
      <c r="O47" s="174">
        <v>2869.92</v>
      </c>
    </row>
    <row r="48" spans="1:19" ht="25.5" x14ac:dyDescent="0.25">
      <c r="A48" s="111" t="s">
        <v>139</v>
      </c>
      <c r="B48" s="160" t="s">
        <v>140</v>
      </c>
      <c r="C48" s="113" t="s">
        <v>7</v>
      </c>
      <c r="D48" s="118">
        <v>388.23</v>
      </c>
      <c r="E48" s="118">
        <v>2.64</v>
      </c>
      <c r="F48" s="115"/>
      <c r="G48" s="133">
        <v>0</v>
      </c>
      <c r="H48" s="123"/>
      <c r="I48" s="133">
        <v>0</v>
      </c>
      <c r="J48" s="133">
        <v>0</v>
      </c>
      <c r="K48" s="46">
        <v>2.64</v>
      </c>
      <c r="L48" s="9">
        <f t="shared" si="9"/>
        <v>1024.93</v>
      </c>
      <c r="M48" s="9">
        <f t="shared" si="10"/>
        <v>0</v>
      </c>
      <c r="N48" s="9">
        <f t="shared" si="11"/>
        <v>0</v>
      </c>
      <c r="O48" s="174">
        <v>1024.93</v>
      </c>
    </row>
    <row r="49" spans="1:15" x14ac:dyDescent="0.25">
      <c r="A49" s="111"/>
      <c r="B49" s="125"/>
      <c r="C49" s="94"/>
      <c r="D49" s="114"/>
      <c r="E49" s="126"/>
      <c r="F49" s="115"/>
      <c r="G49" s="37"/>
      <c r="H49" s="38"/>
      <c r="I49" s="12"/>
      <c r="J49" s="10"/>
      <c r="K49" s="46"/>
      <c r="L49" s="11">
        <f>SUM(L42:L48)</f>
        <v>5640.25</v>
      </c>
      <c r="M49" s="11">
        <f>SUM(M42:M48)</f>
        <v>0</v>
      </c>
      <c r="N49" s="11">
        <f>SUM(N42:N48)</f>
        <v>0</v>
      </c>
      <c r="O49" s="103"/>
    </row>
    <row r="50" spans="1:15" x14ac:dyDescent="0.25">
      <c r="A50" s="104" t="s">
        <v>141</v>
      </c>
      <c r="B50" s="105" t="s">
        <v>43</v>
      </c>
      <c r="C50" s="106"/>
      <c r="D50" s="107"/>
      <c r="E50" s="105"/>
      <c r="F50" s="108"/>
      <c r="G50" s="43"/>
      <c r="H50" s="44">
        <v>36.479999999999997</v>
      </c>
      <c r="I50" s="45"/>
      <c r="J50" s="46"/>
      <c r="K50" s="127"/>
      <c r="L50" s="41"/>
      <c r="M50" s="41"/>
      <c r="N50" s="41"/>
      <c r="O50" s="117">
        <v>8912.57</v>
      </c>
    </row>
    <row r="51" spans="1:15" x14ac:dyDescent="0.25">
      <c r="A51" s="310" t="s">
        <v>24</v>
      </c>
      <c r="B51" s="160" t="s">
        <v>142</v>
      </c>
      <c r="C51" s="162" t="s">
        <v>119</v>
      </c>
      <c r="D51" s="114">
        <v>223.28</v>
      </c>
      <c r="E51" s="114">
        <v>4</v>
      </c>
      <c r="F51" s="115"/>
      <c r="G51" s="133">
        <v>0</v>
      </c>
      <c r="H51" s="123"/>
      <c r="I51" s="12">
        <v>4</v>
      </c>
      <c r="J51" s="10">
        <v>4</v>
      </c>
      <c r="K51" s="46">
        <v>0</v>
      </c>
      <c r="L51" s="9">
        <f t="shared" ref="L51:L61" si="12">ROUND(E51*D51,2)</f>
        <v>893.12</v>
      </c>
      <c r="M51" s="9">
        <f t="shared" ref="M51:M61" si="13">ROUND(I51*D51,2)</f>
        <v>893.12</v>
      </c>
      <c r="N51" s="9">
        <f t="shared" ref="N51:N61" si="14">ROUND(J51*D51,2)</f>
        <v>893.12</v>
      </c>
      <c r="O51" s="174">
        <v>0</v>
      </c>
    </row>
    <row r="52" spans="1:15" x14ac:dyDescent="0.25">
      <c r="A52" s="310" t="s">
        <v>25</v>
      </c>
      <c r="B52" s="160" t="s">
        <v>143</v>
      </c>
      <c r="C52" s="113" t="s">
        <v>50</v>
      </c>
      <c r="D52" s="114">
        <v>192.83</v>
      </c>
      <c r="E52" s="114">
        <v>2</v>
      </c>
      <c r="F52" s="115"/>
      <c r="G52" s="133">
        <v>0</v>
      </c>
      <c r="H52" s="123"/>
      <c r="I52" s="133">
        <v>2</v>
      </c>
      <c r="J52" s="133">
        <v>2</v>
      </c>
      <c r="K52" s="46">
        <v>0</v>
      </c>
      <c r="L52" s="9">
        <f t="shared" si="12"/>
        <v>385.66</v>
      </c>
      <c r="M52" s="9">
        <f t="shared" si="13"/>
        <v>385.66</v>
      </c>
      <c r="N52" s="9">
        <f t="shared" si="14"/>
        <v>385.66</v>
      </c>
      <c r="O52" s="174">
        <v>0</v>
      </c>
    </row>
    <row r="53" spans="1:15" ht="25.5" x14ac:dyDescent="0.25">
      <c r="A53" s="310" t="s">
        <v>26</v>
      </c>
      <c r="B53" s="160" t="s">
        <v>144</v>
      </c>
      <c r="C53" s="113" t="s">
        <v>50</v>
      </c>
      <c r="D53" s="114">
        <v>191.52</v>
      </c>
      <c r="E53" s="114">
        <v>2</v>
      </c>
      <c r="F53" s="115"/>
      <c r="G53" s="133">
        <v>0</v>
      </c>
      <c r="H53" s="38">
        <v>589.54999999999995</v>
      </c>
      <c r="I53" s="133">
        <v>2</v>
      </c>
      <c r="J53" s="133">
        <v>2</v>
      </c>
      <c r="K53" s="46">
        <v>0</v>
      </c>
      <c r="L53" s="9">
        <f t="shared" si="12"/>
        <v>383.04</v>
      </c>
      <c r="M53" s="9">
        <f t="shared" si="13"/>
        <v>383.04</v>
      </c>
      <c r="N53" s="9">
        <f t="shared" si="14"/>
        <v>383.04</v>
      </c>
      <c r="O53" s="174">
        <v>0</v>
      </c>
    </row>
    <row r="54" spans="1:15" x14ac:dyDescent="0.25">
      <c r="A54" s="111" t="s">
        <v>27</v>
      </c>
      <c r="B54" s="160" t="s">
        <v>145</v>
      </c>
      <c r="C54" s="113" t="s">
        <v>50</v>
      </c>
      <c r="D54" s="114">
        <v>22.15</v>
      </c>
      <c r="E54" s="114">
        <v>25</v>
      </c>
      <c r="F54" s="115"/>
      <c r="G54" s="133">
        <v>0</v>
      </c>
      <c r="H54" s="38">
        <v>550.77</v>
      </c>
      <c r="I54" s="133">
        <v>0</v>
      </c>
      <c r="J54" s="133">
        <v>0</v>
      </c>
      <c r="K54" s="46">
        <v>25</v>
      </c>
      <c r="L54" s="9">
        <f t="shared" si="12"/>
        <v>553.75</v>
      </c>
      <c r="M54" s="9">
        <f t="shared" si="13"/>
        <v>0</v>
      </c>
      <c r="N54" s="9">
        <f t="shared" si="14"/>
        <v>0</v>
      </c>
      <c r="O54" s="174">
        <v>553.75</v>
      </c>
    </row>
    <row r="55" spans="1:15" x14ac:dyDescent="0.25">
      <c r="A55" s="111" t="s">
        <v>28</v>
      </c>
      <c r="B55" s="160" t="s">
        <v>146</v>
      </c>
      <c r="C55" s="113" t="s">
        <v>50</v>
      </c>
      <c r="D55" s="114">
        <v>73.13</v>
      </c>
      <c r="E55" s="114">
        <v>22</v>
      </c>
      <c r="F55" s="115"/>
      <c r="G55" s="133">
        <v>0</v>
      </c>
      <c r="H55" s="38">
        <v>458.87</v>
      </c>
      <c r="I55" s="133">
        <v>0</v>
      </c>
      <c r="J55" s="133">
        <v>0</v>
      </c>
      <c r="K55" s="46">
        <v>22</v>
      </c>
      <c r="L55" s="9">
        <f t="shared" si="12"/>
        <v>1608.86</v>
      </c>
      <c r="M55" s="9">
        <f t="shared" si="13"/>
        <v>0</v>
      </c>
      <c r="N55" s="9">
        <f t="shared" si="14"/>
        <v>0</v>
      </c>
      <c r="O55" s="174">
        <v>1608.86</v>
      </c>
    </row>
    <row r="56" spans="1:15" x14ac:dyDescent="0.25">
      <c r="A56" s="111" t="s">
        <v>29</v>
      </c>
      <c r="B56" s="187" t="s">
        <v>147</v>
      </c>
      <c r="C56" s="193" t="s">
        <v>50</v>
      </c>
      <c r="D56" s="194">
        <v>78.81</v>
      </c>
      <c r="E56" s="194">
        <v>50</v>
      </c>
      <c r="F56" s="195"/>
      <c r="G56" s="196">
        <v>0</v>
      </c>
      <c r="H56" s="197">
        <v>497.63</v>
      </c>
      <c r="I56" s="133">
        <v>0</v>
      </c>
      <c r="J56" s="133">
        <v>0</v>
      </c>
      <c r="K56" s="46">
        <v>50</v>
      </c>
      <c r="L56" s="200">
        <f t="shared" si="12"/>
        <v>3940.5</v>
      </c>
      <c r="M56" s="200">
        <f t="shared" si="13"/>
        <v>0</v>
      </c>
      <c r="N56" s="200">
        <f t="shared" si="14"/>
        <v>0</v>
      </c>
      <c r="O56" s="174">
        <v>3940.5</v>
      </c>
    </row>
    <row r="57" spans="1:15" x14ac:dyDescent="0.25">
      <c r="A57" s="111" t="s">
        <v>30</v>
      </c>
      <c r="B57" s="160" t="s">
        <v>148</v>
      </c>
      <c r="C57" s="113" t="s">
        <v>92</v>
      </c>
      <c r="D57" s="114">
        <v>32.5</v>
      </c>
      <c r="E57" s="114">
        <v>31</v>
      </c>
      <c r="F57" s="115"/>
      <c r="G57" s="133">
        <v>0</v>
      </c>
      <c r="H57" s="123"/>
      <c r="I57" s="133">
        <v>0</v>
      </c>
      <c r="J57" s="133">
        <v>0</v>
      </c>
      <c r="K57" s="46">
        <v>31</v>
      </c>
      <c r="L57" s="9">
        <f t="shared" si="12"/>
        <v>1007.5</v>
      </c>
      <c r="M57" s="9">
        <f t="shared" si="13"/>
        <v>0</v>
      </c>
      <c r="N57" s="9">
        <f t="shared" si="14"/>
        <v>0</v>
      </c>
      <c r="O57" s="174">
        <v>1007.5</v>
      </c>
    </row>
    <row r="58" spans="1:15" ht="25.5" x14ac:dyDescent="0.25">
      <c r="A58" s="111" t="s">
        <v>31</v>
      </c>
      <c r="B58" s="160" t="s">
        <v>150</v>
      </c>
      <c r="C58" s="162" t="s">
        <v>119</v>
      </c>
      <c r="D58" s="114">
        <v>8.4</v>
      </c>
      <c r="E58" s="114">
        <v>2</v>
      </c>
      <c r="F58" s="115"/>
      <c r="G58" s="133">
        <v>0</v>
      </c>
      <c r="H58" s="123"/>
      <c r="I58" s="133">
        <v>0</v>
      </c>
      <c r="J58" s="133">
        <v>0</v>
      </c>
      <c r="K58" s="46">
        <v>2</v>
      </c>
      <c r="L58" s="9">
        <f t="shared" si="12"/>
        <v>16.8</v>
      </c>
      <c r="M58" s="9">
        <f t="shared" si="13"/>
        <v>0</v>
      </c>
      <c r="N58" s="9">
        <f t="shared" si="14"/>
        <v>0</v>
      </c>
      <c r="O58" s="174">
        <v>16.8</v>
      </c>
    </row>
    <row r="59" spans="1:15" ht="25.5" x14ac:dyDescent="0.25">
      <c r="A59" s="111" t="s">
        <v>149</v>
      </c>
      <c r="B59" s="160" t="s">
        <v>151</v>
      </c>
      <c r="C59" s="162" t="s">
        <v>119</v>
      </c>
      <c r="D59" s="114">
        <v>9.17</v>
      </c>
      <c r="E59" s="114">
        <v>1</v>
      </c>
      <c r="F59" s="115"/>
      <c r="G59" s="133">
        <v>0</v>
      </c>
      <c r="H59" s="123"/>
      <c r="I59" s="133">
        <v>0</v>
      </c>
      <c r="J59" s="133">
        <v>0</v>
      </c>
      <c r="K59" s="46">
        <v>1</v>
      </c>
      <c r="L59" s="9">
        <f t="shared" si="12"/>
        <v>9.17</v>
      </c>
      <c r="M59" s="9">
        <f t="shared" si="13"/>
        <v>0</v>
      </c>
      <c r="N59" s="9">
        <f t="shared" si="14"/>
        <v>0</v>
      </c>
      <c r="O59" s="174">
        <v>9.17</v>
      </c>
    </row>
    <row r="60" spans="1:15" ht="25.5" x14ac:dyDescent="0.25">
      <c r="A60" s="111" t="s">
        <v>33</v>
      </c>
      <c r="B60" s="160" t="s">
        <v>152</v>
      </c>
      <c r="C60" s="162" t="s">
        <v>119</v>
      </c>
      <c r="D60" s="114">
        <v>9.17</v>
      </c>
      <c r="E60" s="114">
        <v>1</v>
      </c>
      <c r="F60" s="115"/>
      <c r="G60" s="133">
        <v>0</v>
      </c>
      <c r="H60" s="123"/>
      <c r="I60" s="133">
        <v>0</v>
      </c>
      <c r="J60" s="133">
        <v>0</v>
      </c>
      <c r="K60" s="46">
        <v>1</v>
      </c>
      <c r="L60" s="9">
        <f t="shared" si="12"/>
        <v>9.17</v>
      </c>
      <c r="M60" s="9">
        <f t="shared" si="13"/>
        <v>0</v>
      </c>
      <c r="N60" s="9">
        <f t="shared" si="14"/>
        <v>0</v>
      </c>
      <c r="O60" s="174">
        <v>9.17</v>
      </c>
    </row>
    <row r="61" spans="1:15" ht="25.5" x14ac:dyDescent="0.25">
      <c r="A61" s="111" t="s">
        <v>34</v>
      </c>
      <c r="B61" s="187" t="s">
        <v>153</v>
      </c>
      <c r="C61" s="193" t="s">
        <v>92</v>
      </c>
      <c r="D61" s="194">
        <v>105</v>
      </c>
      <c r="E61" s="194">
        <v>1</v>
      </c>
      <c r="F61" s="195"/>
      <c r="G61" s="196">
        <v>0</v>
      </c>
      <c r="H61" s="135"/>
      <c r="I61" s="133">
        <v>0</v>
      </c>
      <c r="J61" s="133">
        <v>0</v>
      </c>
      <c r="K61" s="46">
        <v>1</v>
      </c>
      <c r="L61" s="200">
        <f t="shared" si="12"/>
        <v>105</v>
      </c>
      <c r="M61" s="200">
        <f t="shared" si="13"/>
        <v>0</v>
      </c>
      <c r="N61" s="200">
        <f t="shared" si="14"/>
        <v>0</v>
      </c>
      <c r="O61" s="174">
        <v>105</v>
      </c>
    </row>
    <row r="62" spans="1:15" x14ac:dyDescent="0.25">
      <c r="A62" s="111"/>
      <c r="B62" s="112"/>
      <c r="C62" s="113"/>
      <c r="D62" s="114"/>
      <c r="E62" s="114"/>
      <c r="F62" s="115"/>
      <c r="G62" s="37"/>
      <c r="H62" s="38"/>
      <c r="I62" s="12"/>
      <c r="J62" s="10"/>
      <c r="K62" s="46"/>
      <c r="L62" s="11">
        <f>SUM(L51:L61)</f>
        <v>8912.57</v>
      </c>
      <c r="M62" s="167">
        <f>SUM(M51:M61)</f>
        <v>1661.82</v>
      </c>
      <c r="N62" s="11">
        <f>SUM(N51:N61)</f>
        <v>1661.82</v>
      </c>
      <c r="O62" s="103"/>
    </row>
    <row r="63" spans="1:15" x14ac:dyDescent="0.25">
      <c r="A63" s="134" t="s">
        <v>35</v>
      </c>
      <c r="B63" s="105" t="s">
        <v>154</v>
      </c>
      <c r="C63" s="106"/>
      <c r="D63" s="107"/>
      <c r="E63" s="105"/>
      <c r="F63" s="108"/>
      <c r="G63" s="43"/>
      <c r="H63" s="44">
        <v>44.92</v>
      </c>
      <c r="I63" s="45"/>
      <c r="J63" s="46"/>
      <c r="K63" s="56"/>
      <c r="L63" s="41"/>
      <c r="M63" s="41"/>
      <c r="N63" s="41"/>
      <c r="O63" s="148">
        <v>944.05</v>
      </c>
    </row>
    <row r="64" spans="1:15" x14ac:dyDescent="0.25">
      <c r="A64" s="111" t="s">
        <v>37</v>
      </c>
      <c r="B64" s="160" t="s">
        <v>155</v>
      </c>
      <c r="C64" s="113" t="s">
        <v>50</v>
      </c>
      <c r="D64" s="114">
        <v>62.06</v>
      </c>
      <c r="E64" s="114">
        <v>2</v>
      </c>
      <c r="F64" s="115"/>
      <c r="G64" s="133">
        <v>0</v>
      </c>
      <c r="H64" s="38">
        <v>15.96</v>
      </c>
      <c r="I64" s="133">
        <v>0</v>
      </c>
      <c r="J64" s="133">
        <v>0</v>
      </c>
      <c r="K64" s="46">
        <v>2</v>
      </c>
      <c r="L64" s="9">
        <f t="shared" ref="L64:L68" si="15">ROUND(E64*D64,2)</f>
        <v>124.12</v>
      </c>
      <c r="M64" s="9">
        <f t="shared" ref="M64:M68" si="16">ROUND(I64*D64,2)</f>
        <v>0</v>
      </c>
      <c r="N64" s="9">
        <f t="shared" ref="N64:N68" si="17">ROUND(J64*D64,2)</f>
        <v>0</v>
      </c>
      <c r="O64" s="174">
        <v>124.12</v>
      </c>
    </row>
    <row r="65" spans="1:15" ht="25.5" x14ac:dyDescent="0.25">
      <c r="A65" s="111" t="s">
        <v>38</v>
      </c>
      <c r="B65" s="160" t="s">
        <v>156</v>
      </c>
      <c r="C65" s="162" t="s">
        <v>119</v>
      </c>
      <c r="D65" s="114">
        <v>47.97</v>
      </c>
      <c r="E65" s="114">
        <v>2</v>
      </c>
      <c r="F65" s="115"/>
      <c r="G65" s="133">
        <v>0</v>
      </c>
      <c r="H65" s="38">
        <v>51.17</v>
      </c>
      <c r="I65" s="133">
        <v>0</v>
      </c>
      <c r="J65" s="133">
        <v>0</v>
      </c>
      <c r="K65" s="46">
        <v>2</v>
      </c>
      <c r="L65" s="9">
        <f t="shared" si="15"/>
        <v>95.94</v>
      </c>
      <c r="M65" s="9">
        <f t="shared" si="16"/>
        <v>0</v>
      </c>
      <c r="N65" s="9">
        <f t="shared" si="17"/>
        <v>0</v>
      </c>
      <c r="O65" s="174">
        <v>95.94</v>
      </c>
    </row>
    <row r="66" spans="1:15" x14ac:dyDescent="0.25">
      <c r="A66" s="111" t="s">
        <v>39</v>
      </c>
      <c r="B66" s="160" t="s">
        <v>157</v>
      </c>
      <c r="C66" s="162" t="s">
        <v>119</v>
      </c>
      <c r="D66" s="114">
        <v>144.78</v>
      </c>
      <c r="E66" s="114">
        <v>4</v>
      </c>
      <c r="F66" s="115"/>
      <c r="G66" s="133">
        <v>0</v>
      </c>
      <c r="H66" s="123"/>
      <c r="I66" s="133">
        <v>0</v>
      </c>
      <c r="J66" s="133">
        <v>0</v>
      </c>
      <c r="K66" s="46">
        <v>4</v>
      </c>
      <c r="L66" s="9">
        <f t="shared" si="15"/>
        <v>579.12</v>
      </c>
      <c r="M66" s="9">
        <f t="shared" si="16"/>
        <v>0</v>
      </c>
      <c r="N66" s="9">
        <f t="shared" si="17"/>
        <v>0</v>
      </c>
      <c r="O66" s="174">
        <v>579.12</v>
      </c>
    </row>
    <row r="67" spans="1:15" x14ac:dyDescent="0.25">
      <c r="A67" s="111" t="s">
        <v>40</v>
      </c>
      <c r="B67" s="160" t="s">
        <v>158</v>
      </c>
      <c r="C67" s="162" t="s">
        <v>119</v>
      </c>
      <c r="D67" s="114">
        <v>26.91</v>
      </c>
      <c r="E67" s="114">
        <v>3</v>
      </c>
      <c r="F67" s="115"/>
      <c r="G67" s="133">
        <v>0</v>
      </c>
      <c r="H67" s="123"/>
      <c r="I67" s="133">
        <v>0</v>
      </c>
      <c r="J67" s="133">
        <v>0</v>
      </c>
      <c r="K67" s="46">
        <v>3</v>
      </c>
      <c r="L67" s="9">
        <f t="shared" si="15"/>
        <v>80.73</v>
      </c>
      <c r="M67" s="9">
        <f t="shared" si="16"/>
        <v>0</v>
      </c>
      <c r="N67" s="9">
        <f t="shared" si="17"/>
        <v>0</v>
      </c>
      <c r="O67" s="174">
        <v>80.73</v>
      </c>
    </row>
    <row r="68" spans="1:15" x14ac:dyDescent="0.25">
      <c r="A68" s="111" t="s">
        <v>41</v>
      </c>
      <c r="B68" s="160" t="s">
        <v>159</v>
      </c>
      <c r="C68" s="162" t="s">
        <v>119</v>
      </c>
      <c r="D68" s="114">
        <v>21.38</v>
      </c>
      <c r="E68" s="114">
        <v>3</v>
      </c>
      <c r="F68" s="115"/>
      <c r="G68" s="133">
        <v>0</v>
      </c>
      <c r="H68" s="135"/>
      <c r="I68" s="133">
        <v>0</v>
      </c>
      <c r="J68" s="133">
        <v>0</v>
      </c>
      <c r="K68" s="46">
        <v>3</v>
      </c>
      <c r="L68" s="9">
        <f t="shared" si="15"/>
        <v>64.14</v>
      </c>
      <c r="M68" s="9">
        <f t="shared" si="16"/>
        <v>0</v>
      </c>
      <c r="N68" s="9">
        <f t="shared" si="17"/>
        <v>0</v>
      </c>
      <c r="O68" s="174">
        <v>64.14</v>
      </c>
    </row>
    <row r="69" spans="1:15" x14ac:dyDescent="0.25">
      <c r="A69" s="111"/>
      <c r="B69" s="112"/>
      <c r="C69" s="113"/>
      <c r="D69" s="114"/>
      <c r="E69" s="114"/>
      <c r="F69" s="115"/>
      <c r="G69" s="115"/>
      <c r="H69" s="38"/>
      <c r="I69" s="12"/>
      <c r="J69" s="10"/>
      <c r="K69" s="46"/>
      <c r="L69" s="11">
        <f>SUM(L64:L68)</f>
        <v>944.05000000000007</v>
      </c>
      <c r="M69" s="11">
        <f>SUM(M64:M68)</f>
        <v>0</v>
      </c>
      <c r="N69" s="11">
        <f>SUM(N64:N68)</f>
        <v>0</v>
      </c>
      <c r="O69" s="103"/>
    </row>
    <row r="70" spans="1:15" x14ac:dyDescent="0.25">
      <c r="A70" s="134" t="s">
        <v>42</v>
      </c>
      <c r="B70" s="105" t="s">
        <v>160</v>
      </c>
      <c r="C70" s="106"/>
      <c r="D70" s="107"/>
      <c r="E70" s="105"/>
      <c r="F70" s="108"/>
      <c r="G70" s="108"/>
      <c r="H70" s="44">
        <v>5.67</v>
      </c>
      <c r="I70" s="45"/>
      <c r="J70" s="46"/>
      <c r="K70" s="56"/>
      <c r="L70" s="41"/>
      <c r="M70" s="41"/>
      <c r="N70" s="41"/>
      <c r="O70" s="148">
        <v>2564.4699999999998</v>
      </c>
    </row>
    <row r="71" spans="1:15" ht="51" x14ac:dyDescent="0.25">
      <c r="A71" s="111" t="s">
        <v>44</v>
      </c>
      <c r="B71" s="160" t="s">
        <v>161</v>
      </c>
      <c r="C71" s="162" t="s">
        <v>119</v>
      </c>
      <c r="D71" s="114">
        <v>160.94</v>
      </c>
      <c r="E71" s="114">
        <v>3</v>
      </c>
      <c r="F71" s="115"/>
      <c r="G71" s="133">
        <v>0</v>
      </c>
      <c r="H71" s="38">
        <v>9.49</v>
      </c>
      <c r="I71" s="133">
        <v>0</v>
      </c>
      <c r="J71" s="133">
        <v>0</v>
      </c>
      <c r="K71" s="46">
        <v>3</v>
      </c>
      <c r="L71" s="9">
        <f t="shared" ref="L71:L76" si="18">ROUND(E71*D71,2)</f>
        <v>482.82</v>
      </c>
      <c r="M71" s="9">
        <f t="shared" ref="M71:M76" si="19">ROUND(I71*D71,2)</f>
        <v>0</v>
      </c>
      <c r="N71" s="9">
        <f t="shared" ref="N71:N76" si="20">ROUND(J71*D71,2)</f>
        <v>0</v>
      </c>
      <c r="O71" s="174">
        <v>482.82</v>
      </c>
    </row>
    <row r="72" spans="1:15" ht="38.25" x14ac:dyDescent="0.25">
      <c r="A72" s="111" t="s">
        <v>45</v>
      </c>
      <c r="B72" s="160" t="s">
        <v>162</v>
      </c>
      <c r="C72" s="162" t="s">
        <v>119</v>
      </c>
      <c r="D72" s="114">
        <v>322.55</v>
      </c>
      <c r="E72" s="114">
        <v>3</v>
      </c>
      <c r="F72" s="115"/>
      <c r="G72" s="133">
        <v>0</v>
      </c>
      <c r="H72" s="38">
        <v>5.52</v>
      </c>
      <c r="I72" s="133">
        <v>0</v>
      </c>
      <c r="J72" s="133">
        <v>0</v>
      </c>
      <c r="K72" s="46">
        <v>3</v>
      </c>
      <c r="L72" s="9">
        <f t="shared" si="18"/>
        <v>967.65</v>
      </c>
      <c r="M72" s="9">
        <f t="shared" si="19"/>
        <v>0</v>
      </c>
      <c r="N72" s="9">
        <f t="shared" si="20"/>
        <v>0</v>
      </c>
      <c r="O72" s="174">
        <v>967.65</v>
      </c>
    </row>
    <row r="73" spans="1:15" ht="25.5" x14ac:dyDescent="0.25">
      <c r="A73" s="111" t="s">
        <v>46</v>
      </c>
      <c r="B73" s="160" t="s">
        <v>163</v>
      </c>
      <c r="C73" s="162" t="s">
        <v>119</v>
      </c>
      <c r="D73" s="114">
        <v>166.91</v>
      </c>
      <c r="E73" s="114">
        <v>4</v>
      </c>
      <c r="F73" s="115"/>
      <c r="G73" s="133">
        <v>0</v>
      </c>
      <c r="H73" s="38">
        <v>6.88</v>
      </c>
      <c r="I73" s="133">
        <v>0</v>
      </c>
      <c r="J73" s="133">
        <v>0</v>
      </c>
      <c r="K73" s="46">
        <v>4</v>
      </c>
      <c r="L73" s="9">
        <f t="shared" si="18"/>
        <v>667.64</v>
      </c>
      <c r="M73" s="9">
        <f t="shared" si="19"/>
        <v>0</v>
      </c>
      <c r="N73" s="9">
        <f t="shared" si="20"/>
        <v>0</v>
      </c>
      <c r="O73" s="174">
        <v>667.64</v>
      </c>
    </row>
    <row r="74" spans="1:15" x14ac:dyDescent="0.25">
      <c r="A74" s="111" t="s">
        <v>47</v>
      </c>
      <c r="B74" s="160" t="s">
        <v>164</v>
      </c>
      <c r="C74" s="113" t="s">
        <v>7</v>
      </c>
      <c r="D74" s="114">
        <v>322.87</v>
      </c>
      <c r="E74" s="114">
        <v>0.87</v>
      </c>
      <c r="F74" s="115"/>
      <c r="G74" s="133">
        <v>0</v>
      </c>
      <c r="H74" s="38">
        <v>1135.78</v>
      </c>
      <c r="I74" s="133">
        <v>0</v>
      </c>
      <c r="J74" s="133">
        <v>0</v>
      </c>
      <c r="K74" s="46">
        <v>0.87</v>
      </c>
      <c r="L74" s="9">
        <f t="shared" si="18"/>
        <v>280.89999999999998</v>
      </c>
      <c r="M74" s="9">
        <f t="shared" si="19"/>
        <v>0</v>
      </c>
      <c r="N74" s="9">
        <f t="shared" si="20"/>
        <v>0</v>
      </c>
      <c r="O74" s="174">
        <v>280.89999999999998</v>
      </c>
    </row>
    <row r="75" spans="1:15" ht="25.5" x14ac:dyDescent="0.25">
      <c r="A75" s="111" t="s">
        <v>48</v>
      </c>
      <c r="B75" s="160" t="s">
        <v>165</v>
      </c>
      <c r="C75" s="162" t="s">
        <v>119</v>
      </c>
      <c r="D75" s="114">
        <v>121.8</v>
      </c>
      <c r="E75" s="114">
        <v>1</v>
      </c>
      <c r="F75" s="115"/>
      <c r="G75" s="133">
        <v>0</v>
      </c>
      <c r="H75" s="38">
        <v>3.21</v>
      </c>
      <c r="I75" s="133">
        <v>0</v>
      </c>
      <c r="J75" s="133">
        <v>0</v>
      </c>
      <c r="K75" s="46">
        <v>1</v>
      </c>
      <c r="L75" s="9">
        <f t="shared" si="18"/>
        <v>121.8</v>
      </c>
      <c r="M75" s="9">
        <f t="shared" si="19"/>
        <v>0</v>
      </c>
      <c r="N75" s="9">
        <f t="shared" si="20"/>
        <v>0</v>
      </c>
      <c r="O75" s="174">
        <v>121.8</v>
      </c>
    </row>
    <row r="76" spans="1:15" ht="25.5" x14ac:dyDescent="0.25">
      <c r="A76" s="111" t="s">
        <v>49</v>
      </c>
      <c r="B76" s="160" t="s">
        <v>166</v>
      </c>
      <c r="C76" s="162" t="s">
        <v>119</v>
      </c>
      <c r="D76" s="114">
        <v>43.66</v>
      </c>
      <c r="E76" s="114">
        <v>1</v>
      </c>
      <c r="F76" s="115"/>
      <c r="G76" s="133">
        <v>0</v>
      </c>
      <c r="H76" s="38">
        <v>9.14</v>
      </c>
      <c r="I76" s="133">
        <v>0</v>
      </c>
      <c r="J76" s="133">
        <v>0</v>
      </c>
      <c r="K76" s="46">
        <v>1</v>
      </c>
      <c r="L76" s="9">
        <f t="shared" si="18"/>
        <v>43.66</v>
      </c>
      <c r="M76" s="9">
        <f t="shared" si="19"/>
        <v>0</v>
      </c>
      <c r="N76" s="9">
        <f t="shared" si="20"/>
        <v>0</v>
      </c>
      <c r="O76" s="174">
        <v>43.66</v>
      </c>
    </row>
    <row r="77" spans="1:15" x14ac:dyDescent="0.25">
      <c r="A77" s="111"/>
      <c r="B77" s="124"/>
      <c r="C77" s="113"/>
      <c r="D77" s="114"/>
      <c r="E77" s="114"/>
      <c r="F77" s="115"/>
      <c r="G77" s="115"/>
      <c r="H77" s="38"/>
      <c r="I77" s="12"/>
      <c r="J77" s="10"/>
      <c r="K77" s="46"/>
      <c r="L77" s="11">
        <f>SUM(L71:L76)</f>
        <v>2564.4700000000003</v>
      </c>
      <c r="M77" s="11">
        <f>SUM(M71:M76)</f>
        <v>0</v>
      </c>
      <c r="N77" s="11">
        <f>SUM(N71:N76)</f>
        <v>0</v>
      </c>
      <c r="O77" s="103"/>
    </row>
    <row r="78" spans="1:15" x14ac:dyDescent="0.25">
      <c r="A78" s="104" t="s">
        <v>51</v>
      </c>
      <c r="B78" s="105" t="s">
        <v>19</v>
      </c>
      <c r="C78" s="106"/>
      <c r="D78" s="107"/>
      <c r="E78" s="105"/>
      <c r="F78" s="108"/>
      <c r="G78" s="108"/>
      <c r="H78" s="44">
        <v>70.239999999999995</v>
      </c>
      <c r="I78" s="45"/>
      <c r="J78" s="46"/>
      <c r="K78" s="56"/>
      <c r="L78" s="41"/>
      <c r="M78" s="41"/>
      <c r="N78" s="41"/>
      <c r="O78" s="148">
        <v>19011.86</v>
      </c>
    </row>
    <row r="79" spans="1:15" x14ac:dyDescent="0.25">
      <c r="A79" s="128" t="s">
        <v>52</v>
      </c>
      <c r="B79" s="129" t="s">
        <v>167</v>
      </c>
      <c r="C79" s="130"/>
      <c r="D79" s="131"/>
      <c r="E79" s="131"/>
      <c r="F79" s="132"/>
      <c r="G79" s="132"/>
      <c r="H79" s="50">
        <v>5.62</v>
      </c>
      <c r="I79" s="47"/>
      <c r="J79" s="48"/>
      <c r="K79" s="48"/>
      <c r="L79" s="49"/>
      <c r="M79" s="49"/>
      <c r="N79" s="49"/>
      <c r="O79" s="164">
        <v>15807.26</v>
      </c>
    </row>
    <row r="80" spans="1:15" ht="38.25" x14ac:dyDescent="0.25">
      <c r="A80" s="111" t="s">
        <v>168</v>
      </c>
      <c r="B80" s="160" t="s">
        <v>169</v>
      </c>
      <c r="C80" s="113" t="s">
        <v>7</v>
      </c>
      <c r="D80" s="114">
        <v>21.54</v>
      </c>
      <c r="E80" s="114">
        <v>258.12</v>
      </c>
      <c r="F80" s="115"/>
      <c r="G80" s="133">
        <v>0</v>
      </c>
      <c r="H80" s="38">
        <v>11.32</v>
      </c>
      <c r="I80" s="133">
        <v>0</v>
      </c>
      <c r="J80" s="133">
        <v>0</v>
      </c>
      <c r="K80" s="46">
        <v>258.12</v>
      </c>
      <c r="L80" s="9">
        <f t="shared" ref="L80:L86" si="21">ROUND(E80*D80,2)</f>
        <v>5559.9</v>
      </c>
      <c r="M80" s="9">
        <f t="shared" ref="M80:M86" si="22">ROUND(I80*D80,2)</f>
        <v>0</v>
      </c>
      <c r="N80" s="9">
        <f t="shared" ref="N80:N86" si="23">ROUND(J80*D80,2)</f>
        <v>0</v>
      </c>
      <c r="O80" s="174">
        <v>5559.9</v>
      </c>
    </row>
    <row r="81" spans="1:15" ht="38.25" x14ac:dyDescent="0.25">
      <c r="A81" s="111" t="s">
        <v>170</v>
      </c>
      <c r="B81" s="160" t="s">
        <v>171</v>
      </c>
      <c r="C81" s="113" t="s">
        <v>7</v>
      </c>
      <c r="D81" s="114">
        <v>33.840000000000003</v>
      </c>
      <c r="E81" s="114">
        <v>258.12</v>
      </c>
      <c r="F81" s="115"/>
      <c r="G81" s="133">
        <v>0</v>
      </c>
      <c r="H81" s="38">
        <v>14.07</v>
      </c>
      <c r="I81" s="133">
        <v>0</v>
      </c>
      <c r="J81" s="133">
        <v>0</v>
      </c>
      <c r="K81" s="46">
        <v>258.12</v>
      </c>
      <c r="L81" s="9">
        <f t="shared" si="21"/>
        <v>8734.7800000000007</v>
      </c>
      <c r="M81" s="9">
        <f t="shared" si="22"/>
        <v>0</v>
      </c>
      <c r="N81" s="9">
        <f t="shared" si="23"/>
        <v>0</v>
      </c>
      <c r="O81" s="174">
        <v>8734.7800000000007</v>
      </c>
    </row>
    <row r="82" spans="1:15" ht="25.5" x14ac:dyDescent="0.25">
      <c r="A82" s="111" t="s">
        <v>172</v>
      </c>
      <c r="B82" s="160" t="s">
        <v>173</v>
      </c>
      <c r="C82" s="113" t="s">
        <v>174</v>
      </c>
      <c r="D82" s="114">
        <v>5.86</v>
      </c>
      <c r="E82" s="114">
        <v>258.12</v>
      </c>
      <c r="F82" s="115"/>
      <c r="G82" s="133">
        <v>0</v>
      </c>
      <c r="H82" s="38">
        <v>7.05</v>
      </c>
      <c r="I82" s="133">
        <v>0</v>
      </c>
      <c r="J82" s="133">
        <v>0</v>
      </c>
      <c r="K82" s="46">
        <v>258.12</v>
      </c>
      <c r="L82" s="9">
        <f t="shared" si="21"/>
        <v>1512.58</v>
      </c>
      <c r="M82" s="9">
        <f t="shared" si="22"/>
        <v>0</v>
      </c>
      <c r="N82" s="9">
        <f t="shared" si="23"/>
        <v>0</v>
      </c>
      <c r="O82" s="174">
        <v>1512.58</v>
      </c>
    </row>
    <row r="83" spans="1:15" x14ac:dyDescent="0.25">
      <c r="A83" s="128" t="s">
        <v>53</v>
      </c>
      <c r="B83" s="129" t="s">
        <v>175</v>
      </c>
      <c r="C83" s="130"/>
      <c r="D83" s="131"/>
      <c r="E83" s="131"/>
      <c r="F83" s="132"/>
      <c r="G83" s="132"/>
      <c r="H83" s="50">
        <v>5.62</v>
      </c>
      <c r="I83" s="47"/>
      <c r="J83" s="48"/>
      <c r="K83" s="48"/>
      <c r="L83" s="49"/>
      <c r="M83" s="49"/>
      <c r="N83" s="49"/>
      <c r="O83" s="164">
        <v>3204.6</v>
      </c>
    </row>
    <row r="84" spans="1:15" ht="25.5" customHeight="1" x14ac:dyDescent="0.25">
      <c r="A84" s="111" t="s">
        <v>176</v>
      </c>
      <c r="B84" s="160" t="s">
        <v>177</v>
      </c>
      <c r="C84" s="113" t="s">
        <v>7</v>
      </c>
      <c r="D84" s="114">
        <v>35.97</v>
      </c>
      <c r="E84" s="114">
        <v>65.3</v>
      </c>
      <c r="F84" s="115"/>
      <c r="G84" s="133">
        <v>0</v>
      </c>
      <c r="H84" s="38">
        <v>58.99</v>
      </c>
      <c r="I84" s="133">
        <v>0</v>
      </c>
      <c r="J84" s="133">
        <v>0</v>
      </c>
      <c r="K84" s="46">
        <v>65.3</v>
      </c>
      <c r="L84" s="9">
        <f t="shared" si="21"/>
        <v>2348.84</v>
      </c>
      <c r="M84" s="9">
        <f t="shared" si="22"/>
        <v>0</v>
      </c>
      <c r="N84" s="9">
        <f t="shared" si="23"/>
        <v>0</v>
      </c>
      <c r="O84" s="174">
        <v>2348.84</v>
      </c>
    </row>
    <row r="85" spans="1:15" ht="51" x14ac:dyDescent="0.25">
      <c r="A85" s="111" t="s">
        <v>178</v>
      </c>
      <c r="B85" s="160" t="s">
        <v>179</v>
      </c>
      <c r="C85" s="113" t="s">
        <v>174</v>
      </c>
      <c r="D85" s="114">
        <v>27.88</v>
      </c>
      <c r="E85" s="114">
        <v>18.899999999999999</v>
      </c>
      <c r="F85" s="115"/>
      <c r="G85" s="133">
        <v>0</v>
      </c>
      <c r="H85" s="38">
        <v>59.22</v>
      </c>
      <c r="I85" s="133">
        <v>0</v>
      </c>
      <c r="J85" s="133">
        <v>0</v>
      </c>
      <c r="K85" s="46">
        <v>18.899999999999999</v>
      </c>
      <c r="L85" s="9">
        <f t="shared" si="21"/>
        <v>526.92999999999995</v>
      </c>
      <c r="M85" s="9">
        <f t="shared" si="22"/>
        <v>0</v>
      </c>
      <c r="N85" s="9">
        <f t="shared" si="23"/>
        <v>0</v>
      </c>
      <c r="O85" s="174">
        <v>526.92999999999995</v>
      </c>
    </row>
    <row r="86" spans="1:15" ht="63.75" x14ac:dyDescent="0.25">
      <c r="A86" s="111" t="s">
        <v>180</v>
      </c>
      <c r="B86" s="160" t="s">
        <v>181</v>
      </c>
      <c r="C86" s="113" t="s">
        <v>174</v>
      </c>
      <c r="D86" s="114">
        <v>31.08</v>
      </c>
      <c r="E86" s="114">
        <v>10.58</v>
      </c>
      <c r="F86" s="115"/>
      <c r="G86" s="133">
        <v>0</v>
      </c>
      <c r="H86" s="38">
        <v>6.9</v>
      </c>
      <c r="I86" s="133">
        <v>0</v>
      </c>
      <c r="J86" s="133">
        <v>0</v>
      </c>
      <c r="K86" s="46">
        <v>10.58</v>
      </c>
      <c r="L86" s="9">
        <f t="shared" si="21"/>
        <v>328.83</v>
      </c>
      <c r="M86" s="9">
        <f t="shared" si="22"/>
        <v>0</v>
      </c>
      <c r="N86" s="9">
        <f t="shared" si="23"/>
        <v>0</v>
      </c>
      <c r="O86" s="174">
        <v>328.83</v>
      </c>
    </row>
    <row r="87" spans="1:15" x14ac:dyDescent="0.25">
      <c r="A87" s="111"/>
      <c r="B87" s="136"/>
      <c r="C87" s="113"/>
      <c r="D87" s="114"/>
      <c r="E87" s="114"/>
      <c r="F87" s="115"/>
      <c r="G87" s="115"/>
      <c r="H87" s="38"/>
      <c r="I87" s="12"/>
      <c r="J87" s="10"/>
      <c r="K87" s="46"/>
      <c r="L87" s="11">
        <f>SUM(L78:L86)</f>
        <v>19011.86</v>
      </c>
      <c r="M87" s="11">
        <f>SUM(M78:M86)</f>
        <v>0</v>
      </c>
      <c r="N87" s="11">
        <f>SUM(N78:N86)</f>
        <v>0</v>
      </c>
      <c r="O87" s="103"/>
    </row>
    <row r="88" spans="1:15" x14ac:dyDescent="0.25">
      <c r="A88" s="104" t="s">
        <v>54</v>
      </c>
      <c r="B88" s="105" t="s">
        <v>182</v>
      </c>
      <c r="C88" s="106"/>
      <c r="D88" s="107"/>
      <c r="E88" s="105"/>
      <c r="F88" s="108"/>
      <c r="G88" s="108"/>
      <c r="H88" s="44">
        <v>12.35</v>
      </c>
      <c r="I88" s="45"/>
      <c r="J88" s="46"/>
      <c r="K88" s="46"/>
      <c r="L88" s="41"/>
      <c r="M88" s="41"/>
      <c r="N88" s="41"/>
      <c r="O88" s="149">
        <v>457.49</v>
      </c>
    </row>
    <row r="89" spans="1:15" ht="25.5" x14ac:dyDescent="0.25">
      <c r="A89" s="111" t="s">
        <v>55</v>
      </c>
      <c r="B89" s="160" t="s">
        <v>123</v>
      </c>
      <c r="C89" s="113" t="s">
        <v>10</v>
      </c>
      <c r="D89" s="114">
        <v>64.45</v>
      </c>
      <c r="E89" s="114">
        <v>0.38</v>
      </c>
      <c r="F89" s="115"/>
      <c r="G89" s="133">
        <v>0</v>
      </c>
      <c r="H89" s="135"/>
      <c r="I89" s="133">
        <v>0</v>
      </c>
      <c r="J89" s="133">
        <v>0</v>
      </c>
      <c r="K89" s="46">
        <v>0.38</v>
      </c>
      <c r="L89" s="9">
        <f>ROUND(E89*D89,2)</f>
        <v>24.49</v>
      </c>
      <c r="M89" s="9">
        <f>ROUND(I89*D89,2)</f>
        <v>0</v>
      </c>
      <c r="N89" s="9">
        <f>ROUND(J89*D89,2)</f>
        <v>0</v>
      </c>
      <c r="O89" s="174">
        <v>24.49</v>
      </c>
    </row>
    <row r="90" spans="1:15" x14ac:dyDescent="0.25">
      <c r="A90" s="111" t="s">
        <v>183</v>
      </c>
      <c r="B90" s="160" t="s">
        <v>187</v>
      </c>
      <c r="C90" s="113" t="s">
        <v>10</v>
      </c>
      <c r="D90" s="114">
        <v>39.07</v>
      </c>
      <c r="E90" s="114">
        <v>0.35</v>
      </c>
      <c r="F90" s="115"/>
      <c r="G90" s="133">
        <v>0</v>
      </c>
      <c r="H90" s="135"/>
      <c r="I90" s="133">
        <v>0</v>
      </c>
      <c r="J90" s="133">
        <v>0</v>
      </c>
      <c r="K90" s="46">
        <v>0.35</v>
      </c>
      <c r="L90" s="9">
        <v>13.67</v>
      </c>
      <c r="M90" s="9">
        <f>ROUND(I90*D90,2)</f>
        <v>0</v>
      </c>
      <c r="N90" s="9">
        <f t="shared" ref="N90:N93" si="24">ROUND(J90*D90,2)</f>
        <v>0</v>
      </c>
      <c r="O90" s="174">
        <v>13.67</v>
      </c>
    </row>
    <row r="91" spans="1:15" ht="38.25" x14ac:dyDescent="0.25">
      <c r="A91" s="111" t="s">
        <v>184</v>
      </c>
      <c r="B91" s="160" t="s">
        <v>188</v>
      </c>
      <c r="C91" s="113" t="s">
        <v>7</v>
      </c>
      <c r="D91" s="114">
        <v>63</v>
      </c>
      <c r="E91" s="114">
        <v>1.65</v>
      </c>
      <c r="F91" s="115"/>
      <c r="G91" s="133">
        <v>0</v>
      </c>
      <c r="H91" s="135"/>
      <c r="I91" s="133">
        <v>0</v>
      </c>
      <c r="J91" s="133">
        <v>0</v>
      </c>
      <c r="K91" s="46">
        <v>1.65</v>
      </c>
      <c r="L91" s="9">
        <v>103.95</v>
      </c>
      <c r="M91" s="9">
        <f>ROUND(I91*D91,2)</f>
        <v>0</v>
      </c>
      <c r="N91" s="9">
        <f t="shared" si="24"/>
        <v>0</v>
      </c>
      <c r="O91" s="174">
        <v>103.95</v>
      </c>
    </row>
    <row r="92" spans="1:15" ht="25.5" x14ac:dyDescent="0.25">
      <c r="A92" s="111" t="s">
        <v>185</v>
      </c>
      <c r="B92" s="160" t="s">
        <v>189</v>
      </c>
      <c r="C92" s="113" t="s">
        <v>7</v>
      </c>
      <c r="D92" s="114">
        <v>11.56</v>
      </c>
      <c r="E92" s="114">
        <v>7.05</v>
      </c>
      <c r="F92" s="115"/>
      <c r="G92" s="133">
        <v>0</v>
      </c>
      <c r="H92" s="135"/>
      <c r="I92" s="133">
        <v>0</v>
      </c>
      <c r="J92" s="133">
        <v>0</v>
      </c>
      <c r="K92" s="46">
        <v>7.05</v>
      </c>
      <c r="L92" s="9">
        <v>81.5</v>
      </c>
      <c r="M92" s="9">
        <f>ROUND(I92*D92,2)</f>
        <v>0</v>
      </c>
      <c r="N92" s="9">
        <f t="shared" si="24"/>
        <v>0</v>
      </c>
      <c r="O92" s="174">
        <v>81.5</v>
      </c>
    </row>
    <row r="93" spans="1:15" ht="25.5" x14ac:dyDescent="0.25">
      <c r="A93" s="111" t="s">
        <v>186</v>
      </c>
      <c r="B93" s="160" t="s">
        <v>190</v>
      </c>
      <c r="C93" s="113" t="s">
        <v>174</v>
      </c>
      <c r="D93" s="114">
        <v>63.21</v>
      </c>
      <c r="E93" s="114">
        <v>3.7</v>
      </c>
      <c r="F93" s="115"/>
      <c r="G93" s="133">
        <v>0</v>
      </c>
      <c r="H93" s="135"/>
      <c r="I93" s="133">
        <v>0</v>
      </c>
      <c r="J93" s="133">
        <v>0</v>
      </c>
      <c r="K93" s="46">
        <v>3.7</v>
      </c>
      <c r="L93" s="9">
        <v>233.88</v>
      </c>
      <c r="M93" s="9">
        <f>ROUND(I93*D93,2)</f>
        <v>0</v>
      </c>
      <c r="N93" s="9">
        <f t="shared" si="24"/>
        <v>0</v>
      </c>
      <c r="O93" s="174">
        <v>233.88</v>
      </c>
    </row>
    <row r="94" spans="1:15" x14ac:dyDescent="0.25">
      <c r="A94" s="111"/>
      <c r="B94" s="124"/>
      <c r="C94" s="113"/>
      <c r="D94" s="114"/>
      <c r="E94" s="114"/>
      <c r="F94" s="115"/>
      <c r="G94" s="115"/>
      <c r="H94" s="135"/>
      <c r="I94" s="12"/>
      <c r="J94" s="10"/>
      <c r="K94" s="46"/>
      <c r="L94" s="11">
        <f>SUM(L89:L93)</f>
        <v>457.49</v>
      </c>
      <c r="M94" s="11">
        <f t="shared" ref="M94" si="25">SUM(M89)</f>
        <v>0</v>
      </c>
      <c r="N94" s="11">
        <f>SUM(N89:N93)</f>
        <v>0</v>
      </c>
      <c r="O94" s="103"/>
    </row>
    <row r="95" spans="1:15" x14ac:dyDescent="0.25">
      <c r="A95" s="104" t="s">
        <v>56</v>
      </c>
      <c r="B95" s="105" t="s">
        <v>22</v>
      </c>
      <c r="C95" s="106"/>
      <c r="D95" s="107"/>
      <c r="E95" s="105"/>
      <c r="F95" s="108"/>
      <c r="G95" s="108"/>
      <c r="H95" s="109"/>
      <c r="I95" s="45"/>
      <c r="J95" s="46"/>
      <c r="K95" s="46"/>
      <c r="L95" s="44"/>
      <c r="M95" s="45"/>
      <c r="N95" s="108"/>
      <c r="O95" s="149">
        <v>6957.87</v>
      </c>
    </row>
    <row r="96" spans="1:15" x14ac:dyDescent="0.25">
      <c r="A96" s="128" t="s">
        <v>57</v>
      </c>
      <c r="B96" s="129" t="s">
        <v>23</v>
      </c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63">
        <v>6461.45</v>
      </c>
    </row>
    <row r="97" spans="1:15" ht="38.25" x14ac:dyDescent="0.25">
      <c r="A97" s="111" t="s">
        <v>191</v>
      </c>
      <c r="B97" s="187" t="s">
        <v>192</v>
      </c>
      <c r="C97" s="193" t="s">
        <v>7</v>
      </c>
      <c r="D97" s="194">
        <v>2.68</v>
      </c>
      <c r="E97" s="194">
        <v>18.73</v>
      </c>
      <c r="F97" s="191"/>
      <c r="G97" s="133">
        <v>0</v>
      </c>
      <c r="H97" s="192"/>
      <c r="I97" s="198">
        <v>18.73</v>
      </c>
      <c r="J97" s="199">
        <v>18.73</v>
      </c>
      <c r="K97" s="46">
        <v>0</v>
      </c>
      <c r="L97" s="200">
        <f>ROUND(E97*D97,2)</f>
        <v>50.2</v>
      </c>
      <c r="M97" s="200">
        <f>ROUND(I97*D97,2)</f>
        <v>50.2</v>
      </c>
      <c r="N97" s="200">
        <f>ROUND(J97*D97,2)</f>
        <v>50.2</v>
      </c>
      <c r="O97" s="174">
        <v>0</v>
      </c>
    </row>
    <row r="98" spans="1:15" ht="63.75" x14ac:dyDescent="0.25">
      <c r="A98" s="111" t="s">
        <v>193</v>
      </c>
      <c r="B98" s="187" t="s">
        <v>196</v>
      </c>
      <c r="C98" s="193" t="s">
        <v>7</v>
      </c>
      <c r="D98" s="194">
        <v>19</v>
      </c>
      <c r="E98" s="194">
        <v>16.41</v>
      </c>
      <c r="F98" s="191"/>
      <c r="G98" s="133">
        <v>0</v>
      </c>
      <c r="H98" s="192"/>
      <c r="I98" s="194">
        <v>16.41</v>
      </c>
      <c r="J98" s="199">
        <v>16.41</v>
      </c>
      <c r="K98" s="46">
        <v>0</v>
      </c>
      <c r="L98" s="200">
        <v>311.79000000000002</v>
      </c>
      <c r="M98" s="200">
        <f>ROUND(I98*D98,2)</f>
        <v>311.79000000000002</v>
      </c>
      <c r="N98" s="200">
        <v>311.79000000000002</v>
      </c>
      <c r="O98" s="174">
        <v>0</v>
      </c>
    </row>
    <row r="99" spans="1:15" ht="51" x14ac:dyDescent="0.25">
      <c r="A99" s="111" t="s">
        <v>194</v>
      </c>
      <c r="B99" s="160" t="s">
        <v>197</v>
      </c>
      <c r="C99" s="113" t="s">
        <v>7</v>
      </c>
      <c r="D99" s="114">
        <v>17.440000000000001</v>
      </c>
      <c r="E99" s="114">
        <v>2.3199999999999998</v>
      </c>
      <c r="F99" s="115"/>
      <c r="G99" s="133">
        <v>0</v>
      </c>
      <c r="H99" s="135"/>
      <c r="I99" s="133">
        <v>0</v>
      </c>
      <c r="J99" s="133">
        <v>0</v>
      </c>
      <c r="K99" s="46">
        <v>2.3199999999999998</v>
      </c>
      <c r="L99" s="9">
        <v>40.46</v>
      </c>
      <c r="M99" s="9">
        <f>ROUND(I99*D99,2)</f>
        <v>0</v>
      </c>
      <c r="N99" s="9">
        <f>ROUND(J99*E99,2)</f>
        <v>0</v>
      </c>
      <c r="O99" s="174">
        <v>40.46</v>
      </c>
    </row>
    <row r="100" spans="1:15" ht="38.25" x14ac:dyDescent="0.25">
      <c r="A100" s="111" t="s">
        <v>195</v>
      </c>
      <c r="B100" s="160" t="s">
        <v>198</v>
      </c>
      <c r="C100" s="113" t="s">
        <v>7</v>
      </c>
      <c r="D100" s="114">
        <v>47.92</v>
      </c>
      <c r="E100" s="114">
        <v>126.44</v>
      </c>
      <c r="F100" s="115"/>
      <c r="G100" s="133">
        <v>0</v>
      </c>
      <c r="H100" s="135"/>
      <c r="I100" s="133">
        <v>0</v>
      </c>
      <c r="J100" s="133">
        <v>0</v>
      </c>
      <c r="K100" s="46">
        <v>126.44</v>
      </c>
      <c r="L100" s="9">
        <v>6059</v>
      </c>
      <c r="M100" s="9">
        <f>ROUND(I100*D100,2)</f>
        <v>0</v>
      </c>
      <c r="N100" s="9">
        <f>ROUND(J100*E100,2)</f>
        <v>0</v>
      </c>
      <c r="O100" s="174">
        <v>6059</v>
      </c>
    </row>
    <row r="101" spans="1:15" x14ac:dyDescent="0.25">
      <c r="A101" s="128" t="s">
        <v>199</v>
      </c>
      <c r="B101" s="129" t="s">
        <v>32</v>
      </c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63">
        <v>496.42</v>
      </c>
    </row>
    <row r="102" spans="1:15" ht="38.25" x14ac:dyDescent="0.25">
      <c r="A102" s="111" t="s">
        <v>200</v>
      </c>
      <c r="B102" s="160" t="s">
        <v>192</v>
      </c>
      <c r="C102" s="113" t="s">
        <v>7</v>
      </c>
      <c r="D102" s="114">
        <v>2.68</v>
      </c>
      <c r="E102" s="114">
        <v>19.46</v>
      </c>
      <c r="F102" s="114">
        <v>19.46</v>
      </c>
      <c r="G102" s="133">
        <v>0</v>
      </c>
      <c r="H102" s="135"/>
      <c r="I102" s="133">
        <v>0</v>
      </c>
      <c r="J102" s="133">
        <v>0</v>
      </c>
      <c r="K102" s="46">
        <v>19.46</v>
      </c>
      <c r="L102" s="9">
        <v>52.15</v>
      </c>
      <c r="M102" s="9">
        <f>ROUND(I102*D102,2)</f>
        <v>0</v>
      </c>
      <c r="N102" s="9">
        <f>ROUND(J102*E102,2)</f>
        <v>0</v>
      </c>
      <c r="O102" s="174">
        <v>52.15</v>
      </c>
    </row>
    <row r="103" spans="1:15" ht="51" x14ac:dyDescent="0.25">
      <c r="A103" s="111" t="s">
        <v>201</v>
      </c>
      <c r="B103" s="160" t="s">
        <v>202</v>
      </c>
      <c r="C103" s="113" t="s">
        <v>7</v>
      </c>
      <c r="D103" s="114">
        <v>22.83</v>
      </c>
      <c r="E103" s="114">
        <v>19.46</v>
      </c>
      <c r="F103" s="115"/>
      <c r="G103" s="133">
        <v>0</v>
      </c>
      <c r="H103" s="135"/>
      <c r="I103" s="133">
        <v>0</v>
      </c>
      <c r="J103" s="133">
        <v>0</v>
      </c>
      <c r="K103" s="46">
        <v>19.46</v>
      </c>
      <c r="L103" s="9">
        <v>444.27</v>
      </c>
      <c r="M103" s="9">
        <f>ROUND(I103*D103,2)</f>
        <v>0</v>
      </c>
      <c r="N103" s="9">
        <f>ROUND(J103*E103,2)</f>
        <v>0</v>
      </c>
      <c r="O103" s="174">
        <v>444.27</v>
      </c>
    </row>
    <row r="104" spans="1:15" x14ac:dyDescent="0.25">
      <c r="A104" s="111"/>
      <c r="B104" s="124"/>
      <c r="C104" s="113"/>
      <c r="D104" s="114"/>
      <c r="E104" s="114"/>
      <c r="F104" s="115"/>
      <c r="G104" s="115"/>
      <c r="H104" s="135"/>
      <c r="I104" s="12"/>
      <c r="J104" s="10"/>
      <c r="K104" s="46"/>
      <c r="L104" s="11">
        <f>SUM(L97:L103)</f>
        <v>6957.869999999999</v>
      </c>
      <c r="M104" s="167">
        <f>SUM(M97:M103)</f>
        <v>361.99</v>
      </c>
      <c r="N104" s="11">
        <f>SUM(N97:N103)</f>
        <v>361.99</v>
      </c>
      <c r="O104" s="103"/>
    </row>
    <row r="105" spans="1:15" x14ac:dyDescent="0.25">
      <c r="A105" s="104" t="s">
        <v>58</v>
      </c>
      <c r="B105" s="105" t="s">
        <v>203</v>
      </c>
      <c r="C105" s="106"/>
      <c r="D105" s="107"/>
      <c r="E105" s="105"/>
      <c r="F105" s="108"/>
      <c r="G105" s="43"/>
      <c r="H105" s="44">
        <v>66.930000000000007</v>
      </c>
      <c r="I105" s="45"/>
      <c r="J105" s="46"/>
      <c r="K105" s="46"/>
      <c r="L105" s="41"/>
      <c r="M105" s="41"/>
      <c r="N105" s="41"/>
      <c r="O105" s="149">
        <v>47908.7</v>
      </c>
    </row>
    <row r="106" spans="1:15" x14ac:dyDescent="0.25">
      <c r="A106" s="128" t="s">
        <v>59</v>
      </c>
      <c r="B106" s="129" t="s">
        <v>204</v>
      </c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63">
        <v>38062.239999999998</v>
      </c>
    </row>
    <row r="107" spans="1:15" ht="25.5" x14ac:dyDescent="0.25">
      <c r="A107" s="111" t="s">
        <v>205</v>
      </c>
      <c r="B107" s="160" t="s">
        <v>206</v>
      </c>
      <c r="C107" s="113" t="s">
        <v>7</v>
      </c>
      <c r="D107" s="114">
        <v>1.93</v>
      </c>
      <c r="E107" s="114">
        <v>1572.82</v>
      </c>
      <c r="F107" s="115"/>
      <c r="G107" s="133">
        <v>0</v>
      </c>
      <c r="H107" s="135"/>
      <c r="I107" s="133">
        <v>0</v>
      </c>
      <c r="J107" s="133">
        <v>0</v>
      </c>
      <c r="K107" s="46">
        <v>1572.82</v>
      </c>
      <c r="L107" s="9">
        <v>3035.54</v>
      </c>
      <c r="M107" s="9">
        <f>ROUND(I107*D107,2)</f>
        <v>0</v>
      </c>
      <c r="N107" s="9">
        <f>ROUND(J107*E107,2)</f>
        <v>0</v>
      </c>
      <c r="O107" s="174">
        <v>3035.54</v>
      </c>
    </row>
    <row r="108" spans="1:15" ht="25.5" x14ac:dyDescent="0.25">
      <c r="A108" s="111" t="s">
        <v>207</v>
      </c>
      <c r="B108" s="160" t="s">
        <v>208</v>
      </c>
      <c r="C108" s="113" t="s">
        <v>7</v>
      </c>
      <c r="D108" s="114">
        <v>10.72</v>
      </c>
      <c r="E108" s="114">
        <v>1572.82</v>
      </c>
      <c r="F108" s="115"/>
      <c r="G108" s="133">
        <v>0</v>
      </c>
      <c r="H108" s="135"/>
      <c r="I108" s="133">
        <v>0</v>
      </c>
      <c r="J108" s="133">
        <v>0</v>
      </c>
      <c r="K108" s="46">
        <v>1572.82</v>
      </c>
      <c r="L108" s="9">
        <v>16860.63</v>
      </c>
      <c r="M108" s="9">
        <f>ROUND(I108*D108,2)</f>
        <v>0</v>
      </c>
      <c r="N108" s="9">
        <f t="shared" ref="N108:N109" si="26">ROUND(J108*E108,2)</f>
        <v>0</v>
      </c>
      <c r="O108" s="174">
        <v>16860.63</v>
      </c>
    </row>
    <row r="109" spans="1:15" ht="25.5" x14ac:dyDescent="0.25">
      <c r="A109" s="111" t="s">
        <v>209</v>
      </c>
      <c r="B109" s="160" t="s">
        <v>210</v>
      </c>
      <c r="C109" s="113" t="s">
        <v>7</v>
      </c>
      <c r="D109" s="114">
        <v>11.55</v>
      </c>
      <c r="E109" s="114">
        <v>1572.82</v>
      </c>
      <c r="F109" s="115"/>
      <c r="G109" s="133">
        <v>0</v>
      </c>
      <c r="H109" s="135"/>
      <c r="I109" s="133">
        <v>0</v>
      </c>
      <c r="J109" s="133">
        <v>0</v>
      </c>
      <c r="K109" s="46">
        <v>1572.82</v>
      </c>
      <c r="L109" s="9">
        <v>18166.07</v>
      </c>
      <c r="M109" s="9">
        <f>ROUND(I109*D109,2)</f>
        <v>0</v>
      </c>
      <c r="N109" s="9">
        <f t="shared" si="26"/>
        <v>0</v>
      </c>
      <c r="O109" s="174">
        <v>18166.07</v>
      </c>
    </row>
    <row r="110" spans="1:15" x14ac:dyDescent="0.25">
      <c r="A110" s="128" t="s">
        <v>60</v>
      </c>
      <c r="B110" s="129" t="s">
        <v>32</v>
      </c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63">
        <v>7196.43</v>
      </c>
    </row>
    <row r="111" spans="1:15" ht="25.5" x14ac:dyDescent="0.25">
      <c r="A111" s="111" t="s">
        <v>213</v>
      </c>
      <c r="B111" s="160" t="s">
        <v>211</v>
      </c>
      <c r="C111" s="113" t="s">
        <v>7</v>
      </c>
      <c r="D111" s="114">
        <v>2.25</v>
      </c>
      <c r="E111" s="114">
        <v>201.75</v>
      </c>
      <c r="F111" s="115"/>
      <c r="G111" s="133">
        <v>0</v>
      </c>
      <c r="H111" s="135"/>
      <c r="I111" s="133">
        <v>0</v>
      </c>
      <c r="J111" s="133">
        <v>0</v>
      </c>
      <c r="K111" s="46">
        <v>201.75</v>
      </c>
      <c r="L111" s="9">
        <v>453.94</v>
      </c>
      <c r="M111" s="9">
        <f>ROUND(I111*D111,2)</f>
        <v>0</v>
      </c>
      <c r="N111" s="133">
        <v>0</v>
      </c>
      <c r="O111" s="174">
        <v>453.94</v>
      </c>
    </row>
    <row r="112" spans="1:15" ht="25.5" x14ac:dyDescent="0.25">
      <c r="A112" s="111" t="s">
        <v>214</v>
      </c>
      <c r="B112" s="160" t="s">
        <v>212</v>
      </c>
      <c r="C112" s="113" t="s">
        <v>7</v>
      </c>
      <c r="D112" s="114">
        <v>20.36</v>
      </c>
      <c r="E112" s="114">
        <v>201.75</v>
      </c>
      <c r="F112" s="115"/>
      <c r="G112" s="133">
        <v>0</v>
      </c>
      <c r="H112" s="135"/>
      <c r="I112" s="133">
        <v>0</v>
      </c>
      <c r="J112" s="133">
        <v>0</v>
      </c>
      <c r="K112" s="46">
        <v>201.75</v>
      </c>
      <c r="L112" s="9">
        <v>4107.63</v>
      </c>
      <c r="M112" s="9">
        <f>ROUND(I112*D112,2)</f>
        <v>0</v>
      </c>
      <c r="N112" s="133">
        <v>0</v>
      </c>
      <c r="O112" s="174">
        <v>4107.63</v>
      </c>
    </row>
    <row r="113" spans="1:17" ht="25.5" x14ac:dyDescent="0.25">
      <c r="A113" s="111" t="s">
        <v>215</v>
      </c>
      <c r="B113" s="160" t="s">
        <v>216</v>
      </c>
      <c r="C113" s="113" t="s">
        <v>7</v>
      </c>
      <c r="D113" s="114">
        <v>13.06</v>
      </c>
      <c r="E113" s="114">
        <v>201.75</v>
      </c>
      <c r="F113" s="115"/>
      <c r="G113" s="133">
        <v>0</v>
      </c>
      <c r="H113" s="135"/>
      <c r="I113" s="133">
        <v>0</v>
      </c>
      <c r="J113" s="133">
        <v>0</v>
      </c>
      <c r="K113" s="46">
        <v>201.75</v>
      </c>
      <c r="L113" s="9">
        <v>2634.86</v>
      </c>
      <c r="M113" s="9">
        <f>ROUND(I113*D113,2)</f>
        <v>0</v>
      </c>
      <c r="N113" s="133">
        <v>0</v>
      </c>
      <c r="O113" s="174">
        <v>2634.86</v>
      </c>
    </row>
    <row r="114" spans="1:17" x14ac:dyDescent="0.25">
      <c r="A114" s="128" t="s">
        <v>61</v>
      </c>
      <c r="B114" s="129" t="s">
        <v>36</v>
      </c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63">
        <v>2650.03</v>
      </c>
    </row>
    <row r="115" spans="1:17" ht="25.5" x14ac:dyDescent="0.25">
      <c r="A115" s="111" t="s">
        <v>217</v>
      </c>
      <c r="B115" s="160" t="s">
        <v>219</v>
      </c>
      <c r="C115" s="113" t="s">
        <v>7</v>
      </c>
      <c r="D115" s="114">
        <v>20.25</v>
      </c>
      <c r="E115" s="114">
        <v>39.47</v>
      </c>
      <c r="F115" s="115"/>
      <c r="G115" s="133">
        <v>0</v>
      </c>
      <c r="H115" s="135"/>
      <c r="I115" s="133">
        <v>0</v>
      </c>
      <c r="J115" s="133">
        <v>0</v>
      </c>
      <c r="K115" s="46">
        <v>39.47</v>
      </c>
      <c r="L115" s="9">
        <v>799.27</v>
      </c>
      <c r="M115" s="9">
        <f>ROUND(I115*D115,2)</f>
        <v>0</v>
      </c>
      <c r="N115" s="133">
        <v>0</v>
      </c>
      <c r="O115" s="174">
        <v>799.27</v>
      </c>
    </row>
    <row r="116" spans="1:17" ht="38.25" x14ac:dyDescent="0.25">
      <c r="A116" s="111" t="s">
        <v>218</v>
      </c>
      <c r="B116" s="160" t="s">
        <v>220</v>
      </c>
      <c r="C116" s="113" t="s">
        <v>7</v>
      </c>
      <c r="D116" s="114">
        <v>32.26</v>
      </c>
      <c r="E116" s="114">
        <v>57.37</v>
      </c>
      <c r="F116" s="115"/>
      <c r="G116" s="133">
        <v>0</v>
      </c>
      <c r="H116" s="135"/>
      <c r="I116" s="133">
        <v>0</v>
      </c>
      <c r="J116" s="133">
        <v>0</v>
      </c>
      <c r="K116" s="46">
        <v>57.37</v>
      </c>
      <c r="L116" s="9">
        <v>1850.76</v>
      </c>
      <c r="M116" s="9">
        <f>ROUND(I116*D116,2)</f>
        <v>0</v>
      </c>
      <c r="N116" s="133">
        <v>0</v>
      </c>
      <c r="O116" s="174">
        <v>1850.76</v>
      </c>
    </row>
    <row r="117" spans="1:17" x14ac:dyDescent="0.25">
      <c r="A117" s="111"/>
      <c r="B117" s="124"/>
      <c r="C117" s="113"/>
      <c r="D117" s="114"/>
      <c r="E117" s="114"/>
      <c r="F117" s="115"/>
      <c r="G117" s="115"/>
      <c r="H117" s="135"/>
      <c r="I117" s="12"/>
      <c r="J117" s="10"/>
      <c r="K117" s="46"/>
      <c r="L117" s="11">
        <f>SUM(L107:L116)</f>
        <v>47908.700000000004</v>
      </c>
      <c r="M117" s="11">
        <f>SUM(M111)</f>
        <v>0</v>
      </c>
      <c r="N117" s="11">
        <f>SUM(N107:N116)</f>
        <v>0</v>
      </c>
      <c r="O117" s="103"/>
    </row>
    <row r="118" spans="1:17" x14ac:dyDescent="0.25">
      <c r="A118" s="104" t="s">
        <v>221</v>
      </c>
      <c r="B118" s="105" t="s">
        <v>222</v>
      </c>
      <c r="C118" s="106"/>
      <c r="D118" s="107"/>
      <c r="E118" s="105"/>
      <c r="F118" s="108"/>
      <c r="G118" s="43"/>
      <c r="H118" s="44">
        <v>66.930000000000007</v>
      </c>
      <c r="I118" s="45"/>
      <c r="J118" s="46"/>
      <c r="K118" s="46"/>
      <c r="L118" s="41"/>
      <c r="M118" s="41"/>
      <c r="N118" s="41"/>
      <c r="O118" s="149">
        <v>762.78</v>
      </c>
    </row>
    <row r="119" spans="1:17" x14ac:dyDescent="0.25">
      <c r="A119" s="111" t="s">
        <v>223</v>
      </c>
      <c r="B119" s="160" t="s">
        <v>225</v>
      </c>
      <c r="C119" s="113" t="s">
        <v>7</v>
      </c>
      <c r="D119" s="114">
        <v>9.5399999999999991</v>
      </c>
      <c r="E119" s="114">
        <v>27.61</v>
      </c>
      <c r="F119" s="115"/>
      <c r="G119" s="133">
        <v>0</v>
      </c>
      <c r="H119" s="38">
        <v>35.369999999999997</v>
      </c>
      <c r="I119" s="133">
        <v>0</v>
      </c>
      <c r="J119" s="133">
        <v>0</v>
      </c>
      <c r="K119" s="46">
        <v>27.61</v>
      </c>
      <c r="L119" s="9">
        <f>ROUND(E119*D119,2)</f>
        <v>263.39999999999998</v>
      </c>
      <c r="M119" s="9">
        <f>ROUND(I119*D119,2)</f>
        <v>0</v>
      </c>
      <c r="N119" s="9">
        <f>ROUND(J119*D119,2)</f>
        <v>0</v>
      </c>
      <c r="O119" s="174">
        <v>263.39999999999998</v>
      </c>
    </row>
    <row r="120" spans="1:17" ht="25.5" x14ac:dyDescent="0.25">
      <c r="A120" s="111" t="s">
        <v>224</v>
      </c>
      <c r="B120" s="160" t="s">
        <v>226</v>
      </c>
      <c r="C120" s="162" t="s">
        <v>119</v>
      </c>
      <c r="D120" s="114">
        <v>71.34</v>
      </c>
      <c r="E120" s="114">
        <v>7</v>
      </c>
      <c r="F120" s="115"/>
      <c r="G120" s="133">
        <v>0</v>
      </c>
      <c r="H120" s="38">
        <v>40.89</v>
      </c>
      <c r="I120" s="133">
        <v>0</v>
      </c>
      <c r="J120" s="133">
        <v>0</v>
      </c>
      <c r="K120" s="46">
        <v>7</v>
      </c>
      <c r="L120" s="9">
        <f>ROUND(E120*D120,2)</f>
        <v>499.38</v>
      </c>
      <c r="M120" s="9">
        <f>ROUND(I120*D120,2)</f>
        <v>0</v>
      </c>
      <c r="N120" s="9">
        <f>ROUND(J120*D120,2)</f>
        <v>0</v>
      </c>
      <c r="O120" s="174">
        <v>499.38</v>
      </c>
    </row>
    <row r="121" spans="1:17" x14ac:dyDescent="0.25">
      <c r="A121" s="111"/>
      <c r="B121" s="124"/>
      <c r="C121" s="113"/>
      <c r="D121" s="114"/>
      <c r="E121" s="114"/>
      <c r="F121" s="115"/>
      <c r="G121" s="115"/>
      <c r="H121" s="135"/>
      <c r="I121" s="12"/>
      <c r="J121" s="10"/>
      <c r="K121" s="46"/>
      <c r="L121" s="11">
        <f>SUM(L119:L120)</f>
        <v>762.78</v>
      </c>
      <c r="M121" s="11">
        <f>SUM(M115)</f>
        <v>0</v>
      </c>
      <c r="N121" s="11">
        <f>SUM(N119:N120)</f>
        <v>0</v>
      </c>
      <c r="O121" s="103"/>
    </row>
    <row r="122" spans="1:17" x14ac:dyDescent="0.25">
      <c r="A122" s="104" t="s">
        <v>227</v>
      </c>
      <c r="B122" s="105" t="s">
        <v>228</v>
      </c>
      <c r="C122" s="106"/>
      <c r="D122" s="107"/>
      <c r="E122" s="105"/>
      <c r="F122" s="108"/>
      <c r="G122" s="43"/>
      <c r="H122" s="44">
        <v>66.930000000000007</v>
      </c>
      <c r="I122" s="45"/>
      <c r="J122" s="46"/>
      <c r="K122" s="46"/>
      <c r="L122" s="41"/>
      <c r="M122" s="41"/>
      <c r="N122" s="41"/>
      <c r="O122" s="149">
        <v>108.99</v>
      </c>
    </row>
    <row r="123" spans="1:17" x14ac:dyDescent="0.25">
      <c r="A123" s="111" t="s">
        <v>229</v>
      </c>
      <c r="B123" s="160" t="s">
        <v>230</v>
      </c>
      <c r="C123" s="113" t="s">
        <v>7</v>
      </c>
      <c r="D123" s="114">
        <v>0.3</v>
      </c>
      <c r="E123" s="114">
        <v>363.31</v>
      </c>
      <c r="F123" s="115"/>
      <c r="G123" s="133">
        <v>0</v>
      </c>
      <c r="H123" s="38"/>
      <c r="I123" s="133">
        <v>0</v>
      </c>
      <c r="J123" s="133">
        <v>0</v>
      </c>
      <c r="K123" s="46">
        <v>363.31</v>
      </c>
      <c r="L123" s="9">
        <v>108.99</v>
      </c>
      <c r="M123" s="9">
        <f>ROUND(I123*D123,2)</f>
        <v>0</v>
      </c>
      <c r="N123" s="133">
        <v>0</v>
      </c>
      <c r="O123" s="174">
        <v>108.99</v>
      </c>
    </row>
    <row r="124" spans="1:17" x14ac:dyDescent="0.25">
      <c r="A124" s="115"/>
      <c r="B124" s="115"/>
      <c r="C124" s="115"/>
      <c r="D124" s="137"/>
      <c r="E124" s="137"/>
      <c r="F124" s="115"/>
      <c r="G124" s="115"/>
      <c r="H124" s="138"/>
      <c r="I124" s="12"/>
      <c r="J124" s="13"/>
      <c r="K124" s="57"/>
      <c r="L124" s="11">
        <v>108.99</v>
      </c>
      <c r="M124" s="11">
        <f>SUM(M119:M123)</f>
        <v>0</v>
      </c>
      <c r="N124" s="11">
        <v>0</v>
      </c>
      <c r="O124" s="103"/>
    </row>
    <row r="125" spans="1:17" x14ac:dyDescent="0.25">
      <c r="A125" s="258" t="s">
        <v>62</v>
      </c>
      <c r="B125" s="259"/>
      <c r="C125" s="259"/>
      <c r="D125" s="259"/>
      <c r="E125" s="143"/>
      <c r="F125" s="144"/>
      <c r="G125" s="144"/>
      <c r="H125" s="145"/>
      <c r="I125" s="146"/>
      <c r="J125" s="147"/>
      <c r="K125" s="147"/>
      <c r="L125" s="150">
        <f>L16+L28+L31+L34+L37+L40+L49+L62+L69+L77+L87+L94+L104+L117+L121+L124</f>
        <v>121899.15000000001</v>
      </c>
      <c r="M125" s="201">
        <f>M124+M104+M94+M87+M77+M69+M62+M49+M40+M37+M34+M31+M28+M16</f>
        <v>26297.850000000002</v>
      </c>
      <c r="N125" s="150">
        <f>N16+N28+N31+N34+N37+N40+N49+N62+N69+N77+N87+N94+N104+N117+N121+N124</f>
        <v>26297.85</v>
      </c>
      <c r="O125" s="151">
        <f>SUM(O118,O122,O105,O95,O88,O78,O70,O63,O50,O41,O38,O35,O32,O29,O17,O14)</f>
        <v>121899.15000000001</v>
      </c>
      <c r="Q125" s="154"/>
    </row>
    <row r="126" spans="1:17" x14ac:dyDescent="0.25">
      <c r="M126" s="14">
        <f>ROUND(M125/L125,4)</f>
        <v>0.2157</v>
      </c>
      <c r="N126" s="14">
        <f>ROUND(N125/L125,4)</f>
        <v>0.2157</v>
      </c>
    </row>
    <row r="127" spans="1:17" x14ac:dyDescent="0.25">
      <c r="M127" s="15"/>
    </row>
    <row r="128" spans="1:17" x14ac:dyDescent="0.25">
      <c r="B128" s="87"/>
      <c r="C128" s="89"/>
      <c r="D128" s="89"/>
    </row>
    <row r="129" spans="2:15" x14ac:dyDescent="0.25">
      <c r="B129" s="91" t="s">
        <v>89</v>
      </c>
      <c r="C129" s="88"/>
      <c r="D129" s="257" t="s">
        <v>231</v>
      </c>
      <c r="E129" s="257"/>
      <c r="F129" s="257"/>
      <c r="G129" s="257"/>
      <c r="H129" s="257"/>
      <c r="I129" s="257"/>
      <c r="L129" s="252" t="s">
        <v>90</v>
      </c>
      <c r="M129" s="253"/>
      <c r="N129" s="253"/>
      <c r="O129" s="253"/>
    </row>
    <row r="130" spans="2:15" x14ac:dyDescent="0.25">
      <c r="D130" s="90"/>
      <c r="E130" s="256" t="s">
        <v>232</v>
      </c>
      <c r="F130" s="256"/>
      <c r="G130" s="256"/>
      <c r="H130" s="90"/>
      <c r="L130" s="254" t="s">
        <v>91</v>
      </c>
      <c r="M130" s="255"/>
      <c r="N130" s="255"/>
      <c r="O130" s="255"/>
    </row>
  </sheetData>
  <mergeCells count="39">
    <mergeCell ref="J10:J12"/>
    <mergeCell ref="K9:K12"/>
    <mergeCell ref="L129:O129"/>
    <mergeCell ref="L130:O130"/>
    <mergeCell ref="E130:G130"/>
    <mergeCell ref="D129:I129"/>
    <mergeCell ref="A125:D125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horizontalDpi="360" verticalDpi="360" r:id="rId1"/>
  <headerFooter>
    <oddHeader>&amp;RBM01 - PLANILHA DA SEC. DE SAÚDE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R244"/>
  <sheetViews>
    <sheetView view="pageBreakPreview" topLeftCell="A203" zoomScaleNormal="100" zoomScaleSheetLayoutView="100" workbookViewId="0">
      <selection activeCell="C212" sqref="C212"/>
    </sheetView>
  </sheetViews>
  <sheetFormatPr defaultColWidth="9.140625" defaultRowHeight="12.75" x14ac:dyDescent="0.2"/>
  <cols>
    <col min="1" max="1" width="43" style="21" customWidth="1"/>
    <col min="2" max="2" width="12.28515625" style="21" customWidth="1"/>
    <col min="3" max="3" width="8.5703125" style="21" customWidth="1"/>
    <col min="4" max="4" width="7.5703125" style="21" customWidth="1"/>
    <col min="5" max="5" width="6.7109375" style="21" customWidth="1"/>
    <col min="6" max="6" width="8.5703125" style="21" customWidth="1"/>
    <col min="7" max="7" width="7.28515625" style="21" customWidth="1"/>
    <col min="8" max="8" width="8.5703125" style="21" customWidth="1"/>
    <col min="9" max="9" width="7.85546875" style="21" customWidth="1"/>
    <col min="10" max="10" width="9" style="21" customWidth="1"/>
    <col min="11" max="11" width="6.85546875" style="21" customWidth="1"/>
    <col min="12" max="12" width="5.7109375" style="21" customWidth="1"/>
    <col min="13" max="13" width="9.5703125" style="21" customWidth="1"/>
    <col min="14" max="14" width="12.42578125" style="20" customWidth="1"/>
    <col min="15" max="15" width="7.7109375" style="21" customWidth="1"/>
    <col min="16" max="16" width="6" style="21" customWidth="1"/>
    <col min="17" max="17" width="5.28515625" style="21" customWidth="1"/>
    <col min="18" max="16384" width="9.140625" style="21"/>
  </cols>
  <sheetData>
    <row r="1" spans="1:18" s="19" customFormat="1" ht="108.75" customHeight="1" x14ac:dyDescent="0.25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1:18" ht="18.75" x14ac:dyDescent="0.2">
      <c r="A2" s="280" t="str">
        <f>[6]Orçamento!$A$2:$H$2</f>
        <v>PREFEITURA MUNICIPAL DE ITABAIANA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</row>
    <row r="3" spans="1:18" x14ac:dyDescent="0.2">
      <c r="A3" s="22"/>
      <c r="B3" s="16"/>
      <c r="C3" s="17"/>
      <c r="D3" s="23"/>
      <c r="E3" s="18"/>
      <c r="F3" s="24"/>
      <c r="G3" s="24"/>
    </row>
    <row r="4" spans="1:18" ht="12" customHeight="1" x14ac:dyDescent="0.2">
      <c r="A4" s="281" t="s">
        <v>63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3"/>
    </row>
    <row r="5" spans="1:18" ht="12" customHeight="1" x14ac:dyDescent="0.2">
      <c r="A5" s="284"/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6"/>
    </row>
    <row r="6" spans="1:18" ht="12.75" hidden="1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8" ht="12.75" customHeight="1" x14ac:dyDescent="0.2">
      <c r="A7" s="66" t="s">
        <v>81</v>
      </c>
      <c r="B7" s="288" t="s">
        <v>97</v>
      </c>
      <c r="C7" s="289"/>
      <c r="D7" s="289"/>
      <c r="E7" s="289"/>
      <c r="F7" s="289"/>
      <c r="G7" s="289"/>
      <c r="H7" s="289"/>
      <c r="I7" s="289"/>
      <c r="J7" s="291" t="s">
        <v>233</v>
      </c>
      <c r="K7" s="292"/>
      <c r="L7" s="292"/>
      <c r="M7" s="293"/>
    </row>
    <row r="8" spans="1:18" ht="12.75" customHeight="1" x14ac:dyDescent="0.2">
      <c r="A8" s="67" t="s">
        <v>82</v>
      </c>
      <c r="B8" s="288" t="s">
        <v>102</v>
      </c>
      <c r="C8" s="289"/>
      <c r="D8" s="289"/>
      <c r="E8" s="289"/>
      <c r="F8" s="289"/>
      <c r="G8" s="289"/>
      <c r="H8" s="289"/>
      <c r="I8" s="289"/>
      <c r="J8" s="294"/>
      <c r="K8" s="295"/>
      <c r="L8" s="295"/>
      <c r="M8" s="296"/>
    </row>
    <row r="9" spans="1:18" ht="12.75" customHeight="1" x14ac:dyDescent="0.2">
      <c r="A9" s="68" t="s">
        <v>83</v>
      </c>
      <c r="B9" s="290">
        <v>44383</v>
      </c>
      <c r="C9" s="290"/>
      <c r="D9" s="290"/>
      <c r="E9" s="69" t="s">
        <v>84</v>
      </c>
      <c r="F9" s="290">
        <v>44414</v>
      </c>
      <c r="G9" s="290"/>
      <c r="H9" s="290"/>
      <c r="I9" s="290"/>
      <c r="J9" s="297"/>
      <c r="K9" s="298"/>
      <c r="L9" s="298"/>
      <c r="M9" s="299"/>
    </row>
    <row r="10" spans="1:18" ht="25.5" customHeight="1" x14ac:dyDescent="0.2">
      <c r="A10" s="287"/>
      <c r="B10" s="287"/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</row>
    <row r="11" spans="1:18" s="95" customFormat="1" ht="15" x14ac:dyDescent="0.25">
      <c r="A11" s="277" t="s">
        <v>240</v>
      </c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O11" s="21"/>
      <c r="P11" s="21"/>
      <c r="Q11" s="21"/>
      <c r="R11" s="21"/>
    </row>
    <row r="12" spans="1:18" s="95" customFormat="1" ht="15" customHeight="1" x14ac:dyDescent="0.25">
      <c r="A12" s="269" t="s">
        <v>241</v>
      </c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1"/>
      <c r="O12" s="21"/>
      <c r="P12" s="21"/>
      <c r="Q12" s="21"/>
      <c r="R12" s="21"/>
    </row>
    <row r="13" spans="1:18" s="95" customFormat="1" ht="15" customHeight="1" x14ac:dyDescent="0.2">
      <c r="A13" s="156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O13" s="21"/>
      <c r="P13" s="21"/>
      <c r="Q13" s="21"/>
      <c r="R13" s="21"/>
    </row>
    <row r="14" spans="1:18" s="95" customFormat="1" ht="15" customHeight="1" x14ac:dyDescent="0.2">
      <c r="A14" s="156"/>
      <c r="B14" s="300" t="s">
        <v>93</v>
      </c>
      <c r="C14" s="301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O14" s="21"/>
      <c r="P14" s="21"/>
      <c r="Q14" s="21"/>
      <c r="R14" s="21"/>
    </row>
    <row r="15" spans="1:18" s="95" customFormat="1" ht="15" customHeight="1" x14ac:dyDescent="0.2">
      <c r="A15" s="155" t="s">
        <v>244</v>
      </c>
      <c r="B15" s="152">
        <v>4.5</v>
      </c>
      <c r="C15" s="153" t="s">
        <v>7</v>
      </c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O15" s="21"/>
      <c r="P15" s="21"/>
      <c r="Q15" s="21"/>
      <c r="R15" s="21"/>
    </row>
    <row r="16" spans="1:18" s="95" customFormat="1" ht="15" customHeight="1" x14ac:dyDescent="0.2">
      <c r="A16" s="156"/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O16" s="21"/>
      <c r="P16" s="21"/>
      <c r="Q16" s="21"/>
      <c r="R16" s="21"/>
    </row>
    <row r="17" spans="1:18" s="95" customFormat="1" ht="15" customHeight="1" x14ac:dyDescent="0.2">
      <c r="A17" s="274" t="s">
        <v>85</v>
      </c>
      <c r="B17" s="275"/>
      <c r="C17" s="275"/>
      <c r="D17" s="275"/>
      <c r="E17" s="275"/>
      <c r="F17" s="275"/>
      <c r="G17" s="275"/>
      <c r="H17" s="275"/>
      <c r="I17" s="276"/>
      <c r="J17" s="73">
        <v>4.5</v>
      </c>
      <c r="K17" s="74" t="s">
        <v>7</v>
      </c>
      <c r="L17" s="81"/>
      <c r="M17" s="82"/>
      <c r="O17" s="21"/>
      <c r="P17" s="21"/>
      <c r="Q17" s="21"/>
      <c r="R17" s="21"/>
    </row>
    <row r="18" spans="1:18" s="95" customFormat="1" ht="15" customHeight="1" x14ac:dyDescent="0.2">
      <c r="A18" s="59"/>
      <c r="B18" s="29"/>
      <c r="C18" s="30"/>
      <c r="D18" s="26"/>
      <c r="E18" s="26"/>
      <c r="F18" s="21"/>
      <c r="G18" s="26"/>
      <c r="H18" s="28"/>
      <c r="I18" s="28"/>
      <c r="J18" s="27"/>
      <c r="K18" s="28"/>
      <c r="L18" s="21"/>
      <c r="M18" s="21"/>
      <c r="O18" s="21"/>
      <c r="P18" s="21"/>
      <c r="Q18" s="21"/>
      <c r="R18" s="21"/>
    </row>
    <row r="19" spans="1:18" s="95" customFormat="1" ht="15" customHeight="1" x14ac:dyDescent="0.2">
      <c r="A19" s="260" t="s">
        <v>86</v>
      </c>
      <c r="B19" s="261"/>
      <c r="C19" s="261"/>
      <c r="D19" s="261"/>
      <c r="E19" s="261"/>
      <c r="F19" s="261"/>
      <c r="G19" s="261"/>
      <c r="H19" s="261"/>
      <c r="I19" s="262"/>
      <c r="J19" s="79">
        <v>0</v>
      </c>
      <c r="K19" s="85" t="s">
        <v>7</v>
      </c>
      <c r="L19" s="80"/>
      <c r="M19" s="60"/>
      <c r="O19" s="21"/>
      <c r="P19" s="21"/>
      <c r="Q19" s="21"/>
      <c r="R19" s="21"/>
    </row>
    <row r="20" spans="1:18" s="95" customFormat="1" ht="15" customHeight="1" x14ac:dyDescent="0.2">
      <c r="A20" s="263" t="s">
        <v>87</v>
      </c>
      <c r="B20" s="264"/>
      <c r="C20" s="264"/>
      <c r="D20" s="264"/>
      <c r="E20" s="264"/>
      <c r="F20" s="264"/>
      <c r="G20" s="264"/>
      <c r="H20" s="264"/>
      <c r="I20" s="265"/>
      <c r="J20" s="84">
        <v>4.5</v>
      </c>
      <c r="K20" s="86" t="s">
        <v>7</v>
      </c>
      <c r="L20" s="77"/>
      <c r="M20" s="78"/>
      <c r="O20" s="21"/>
      <c r="P20" s="21"/>
      <c r="Q20" s="21"/>
      <c r="R20" s="21"/>
    </row>
    <row r="21" spans="1:18" s="95" customFormat="1" ht="15" customHeight="1" x14ac:dyDescent="0.2">
      <c r="A21" s="266" t="s">
        <v>88</v>
      </c>
      <c r="B21" s="267"/>
      <c r="C21" s="267"/>
      <c r="D21" s="267"/>
      <c r="E21" s="267"/>
      <c r="F21" s="267"/>
      <c r="G21" s="267"/>
      <c r="H21" s="267"/>
      <c r="I21" s="268"/>
      <c r="J21" s="75">
        <f>J19+J20</f>
        <v>4.5</v>
      </c>
      <c r="K21" s="85" t="s">
        <v>7</v>
      </c>
      <c r="L21" s="83"/>
      <c r="M21" s="76"/>
      <c r="O21" s="21"/>
      <c r="P21" s="21"/>
      <c r="Q21" s="21"/>
      <c r="R21" s="21"/>
    </row>
    <row r="22" spans="1:18" s="95" customFormat="1" ht="15" customHeight="1" x14ac:dyDescent="0.2">
      <c r="A22" s="168"/>
      <c r="B22" s="168"/>
      <c r="C22" s="168"/>
      <c r="D22" s="168"/>
      <c r="E22" s="168"/>
      <c r="F22" s="168"/>
      <c r="G22" s="168"/>
      <c r="H22" s="168"/>
      <c r="I22" s="168"/>
      <c r="J22" s="169"/>
      <c r="K22" s="170"/>
      <c r="L22" s="171"/>
      <c r="M22" s="59"/>
      <c r="O22" s="21"/>
      <c r="P22" s="21"/>
      <c r="Q22" s="21"/>
      <c r="R22" s="21"/>
    </row>
    <row r="23" spans="1:18" s="95" customFormat="1" ht="15" customHeight="1" x14ac:dyDescent="0.25">
      <c r="A23" s="277" t="s">
        <v>243</v>
      </c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O23" s="21"/>
      <c r="P23" s="21"/>
      <c r="Q23" s="21"/>
      <c r="R23" s="21"/>
    </row>
    <row r="24" spans="1:18" s="95" customFormat="1" ht="15" customHeight="1" x14ac:dyDescent="0.25">
      <c r="A24" s="269" t="s">
        <v>245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1"/>
      <c r="O24" s="21"/>
      <c r="P24" s="21"/>
      <c r="Q24" s="21"/>
      <c r="R24" s="21"/>
    </row>
    <row r="25" spans="1:18" s="95" customFormat="1" ht="15" customHeight="1" x14ac:dyDescent="0.2">
      <c r="E25" s="168"/>
      <c r="F25" s="168"/>
      <c r="G25" s="168"/>
      <c r="H25" s="168"/>
      <c r="I25" s="168"/>
      <c r="J25" s="169"/>
      <c r="K25" s="170"/>
      <c r="L25" s="171"/>
      <c r="M25" s="59"/>
      <c r="O25" s="21"/>
      <c r="P25" s="21"/>
      <c r="Q25" s="21"/>
      <c r="R25" s="21"/>
    </row>
    <row r="26" spans="1:18" s="95" customFormat="1" ht="15" customHeight="1" x14ac:dyDescent="0.2">
      <c r="A26" s="156"/>
      <c r="B26" s="272" t="s">
        <v>93</v>
      </c>
      <c r="C26" s="273"/>
      <c r="D26" s="168"/>
      <c r="E26" s="168"/>
      <c r="F26" s="168"/>
      <c r="G26" s="168"/>
      <c r="H26" s="168"/>
      <c r="I26" s="168"/>
      <c r="J26" s="169"/>
      <c r="K26" s="170"/>
      <c r="L26" s="171"/>
      <c r="M26" s="59"/>
      <c r="O26" s="21"/>
      <c r="P26" s="21"/>
      <c r="Q26" s="21"/>
      <c r="R26" s="21"/>
    </row>
    <row r="27" spans="1:18" s="95" customFormat="1" ht="15" customHeight="1" x14ac:dyDescent="0.2">
      <c r="A27" s="155" t="s">
        <v>246</v>
      </c>
      <c r="B27" s="152">
        <v>0.19</v>
      </c>
      <c r="C27" s="111" t="s">
        <v>10</v>
      </c>
      <c r="D27" s="168"/>
      <c r="E27" s="168"/>
      <c r="F27" s="168"/>
      <c r="G27" s="168"/>
      <c r="H27" s="168"/>
      <c r="I27" s="168"/>
      <c r="J27" s="169"/>
      <c r="K27" s="170"/>
      <c r="L27" s="171"/>
      <c r="M27" s="59"/>
      <c r="O27" s="21"/>
      <c r="P27" s="21"/>
      <c r="Q27" s="21"/>
      <c r="R27" s="21"/>
    </row>
    <row r="28" spans="1:18" s="95" customFormat="1" ht="15" customHeight="1" x14ac:dyDescent="0.2">
      <c r="A28" s="173" t="s">
        <v>247</v>
      </c>
      <c r="B28" s="152">
        <v>0.56000000000000005</v>
      </c>
      <c r="C28" s="111" t="s">
        <v>10</v>
      </c>
      <c r="D28" s="168"/>
      <c r="E28" s="168"/>
      <c r="F28" s="168"/>
      <c r="G28" s="168"/>
      <c r="H28" s="168"/>
      <c r="I28" s="168"/>
      <c r="J28" s="169"/>
      <c r="K28" s="170"/>
      <c r="L28" s="171"/>
      <c r="M28" s="59"/>
      <c r="O28" s="21"/>
      <c r="P28" s="21"/>
      <c r="Q28" s="21"/>
      <c r="R28" s="21"/>
    </row>
    <row r="29" spans="1:18" s="95" customFormat="1" ht="15" customHeight="1" x14ac:dyDescent="0.2">
      <c r="A29" s="155" t="s">
        <v>248</v>
      </c>
      <c r="B29" s="152">
        <v>0.54</v>
      </c>
      <c r="C29" s="111" t="s">
        <v>10</v>
      </c>
      <c r="D29" s="168"/>
      <c r="E29" s="168"/>
      <c r="F29" s="168"/>
      <c r="G29" s="168"/>
      <c r="H29" s="168"/>
      <c r="I29" s="168"/>
      <c r="J29" s="169"/>
      <c r="K29" s="170"/>
      <c r="L29" s="171"/>
      <c r="M29" s="59"/>
      <c r="O29" s="21"/>
      <c r="P29" s="21"/>
      <c r="Q29" s="21"/>
      <c r="R29" s="21"/>
    </row>
    <row r="30" spans="1:18" s="95" customFormat="1" ht="15" customHeight="1" x14ac:dyDescent="0.2">
      <c r="A30" s="168"/>
      <c r="B30" s="168"/>
      <c r="C30" s="168"/>
      <c r="D30" s="168"/>
      <c r="E30" s="168"/>
      <c r="F30" s="168"/>
      <c r="G30" s="168"/>
      <c r="H30" s="168"/>
      <c r="I30" s="168"/>
      <c r="J30" s="169"/>
      <c r="K30" s="170"/>
      <c r="L30" s="171"/>
      <c r="M30" s="59"/>
      <c r="O30" s="21"/>
      <c r="P30" s="21"/>
      <c r="Q30" s="21"/>
      <c r="R30" s="21"/>
    </row>
    <row r="31" spans="1:18" s="95" customFormat="1" ht="15" customHeight="1" x14ac:dyDescent="0.2">
      <c r="A31" s="274" t="s">
        <v>85</v>
      </c>
      <c r="B31" s="275"/>
      <c r="C31" s="275"/>
      <c r="D31" s="275"/>
      <c r="E31" s="275"/>
      <c r="F31" s="275"/>
      <c r="G31" s="275"/>
      <c r="H31" s="275"/>
      <c r="I31" s="276"/>
      <c r="J31" s="73">
        <v>1.29</v>
      </c>
      <c r="K31" s="74" t="s">
        <v>10</v>
      </c>
      <c r="L31" s="81"/>
      <c r="M31" s="59"/>
      <c r="O31" s="21"/>
      <c r="P31" s="21"/>
      <c r="Q31" s="21"/>
      <c r="R31" s="21"/>
    </row>
    <row r="32" spans="1:18" s="95" customFormat="1" ht="15" customHeight="1" x14ac:dyDescent="0.2">
      <c r="A32" s="168"/>
      <c r="B32" s="168"/>
      <c r="C32" s="168"/>
      <c r="D32" s="168"/>
      <c r="E32" s="168"/>
      <c r="F32" s="168"/>
      <c r="G32" s="168"/>
      <c r="H32" s="168"/>
      <c r="I32" s="168"/>
      <c r="J32" s="169"/>
      <c r="K32" s="170"/>
      <c r="L32" s="171"/>
      <c r="M32" s="59"/>
      <c r="O32" s="21"/>
      <c r="P32" s="21"/>
      <c r="Q32" s="21"/>
      <c r="R32" s="21"/>
    </row>
    <row r="33" spans="1:18" s="95" customFormat="1" ht="15" customHeight="1" x14ac:dyDescent="0.2">
      <c r="A33" s="260" t="s">
        <v>86</v>
      </c>
      <c r="B33" s="261"/>
      <c r="C33" s="261"/>
      <c r="D33" s="261"/>
      <c r="E33" s="261"/>
      <c r="F33" s="261"/>
      <c r="G33" s="261"/>
      <c r="H33" s="261"/>
      <c r="I33" s="262"/>
      <c r="J33" s="79">
        <v>0</v>
      </c>
      <c r="K33" s="85" t="s">
        <v>10</v>
      </c>
      <c r="L33" s="171"/>
      <c r="M33" s="59"/>
      <c r="O33" s="21"/>
      <c r="P33" s="21"/>
      <c r="Q33" s="21"/>
      <c r="R33" s="21"/>
    </row>
    <row r="34" spans="1:18" s="95" customFormat="1" ht="15" customHeight="1" x14ac:dyDescent="0.2">
      <c r="A34" s="263" t="s">
        <v>87</v>
      </c>
      <c r="B34" s="264"/>
      <c r="C34" s="264"/>
      <c r="D34" s="264"/>
      <c r="E34" s="264"/>
      <c r="F34" s="264"/>
      <c r="G34" s="264"/>
      <c r="H34" s="264"/>
      <c r="I34" s="265"/>
      <c r="J34" s="84">
        <v>1.29</v>
      </c>
      <c r="K34" s="74" t="s">
        <v>10</v>
      </c>
      <c r="L34" s="171"/>
      <c r="M34" s="59"/>
      <c r="O34" s="21"/>
      <c r="P34" s="21"/>
      <c r="Q34" s="21"/>
      <c r="R34" s="21"/>
    </row>
    <row r="35" spans="1:18" s="95" customFormat="1" ht="15" customHeight="1" x14ac:dyDescent="0.2">
      <c r="A35" s="266" t="s">
        <v>88</v>
      </c>
      <c r="B35" s="267"/>
      <c r="C35" s="267"/>
      <c r="D35" s="267"/>
      <c r="E35" s="267"/>
      <c r="F35" s="267"/>
      <c r="G35" s="267"/>
      <c r="H35" s="267"/>
      <c r="I35" s="268"/>
      <c r="J35" s="75">
        <f>J33+J34</f>
        <v>1.29</v>
      </c>
      <c r="K35" s="85" t="s">
        <v>10</v>
      </c>
      <c r="L35" s="171"/>
      <c r="M35" s="59"/>
      <c r="O35" s="21"/>
      <c r="P35" s="21"/>
      <c r="Q35" s="21"/>
      <c r="R35" s="21"/>
    </row>
    <row r="36" spans="1:18" s="95" customFormat="1" ht="15" customHeight="1" x14ac:dyDescent="0.2">
      <c r="A36" s="168"/>
      <c r="B36" s="168"/>
      <c r="C36" s="168"/>
      <c r="D36" s="168"/>
      <c r="E36" s="168"/>
      <c r="F36" s="168"/>
      <c r="G36" s="168"/>
      <c r="H36" s="168"/>
      <c r="I36" s="168"/>
      <c r="J36" s="169"/>
      <c r="K36" s="170"/>
      <c r="L36" s="171"/>
      <c r="M36" s="59"/>
      <c r="O36" s="21"/>
      <c r="P36" s="21"/>
      <c r="Q36" s="21"/>
      <c r="R36" s="21"/>
    </row>
    <row r="37" spans="1:18" s="95" customFormat="1" ht="15" customHeight="1" x14ac:dyDescent="0.25">
      <c r="A37" s="269" t="s">
        <v>249</v>
      </c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1"/>
      <c r="O37" s="21"/>
      <c r="P37" s="21"/>
      <c r="Q37" s="21"/>
      <c r="R37" s="21"/>
    </row>
    <row r="38" spans="1:18" s="95" customFormat="1" ht="15" customHeight="1" x14ac:dyDescent="0.2">
      <c r="A38" s="168"/>
      <c r="B38" s="168"/>
      <c r="C38" s="168"/>
      <c r="D38" s="168"/>
      <c r="E38" s="168"/>
      <c r="F38" s="168"/>
      <c r="G38" s="168"/>
      <c r="H38" s="168"/>
      <c r="I38" s="168"/>
      <c r="J38" s="169"/>
      <c r="K38" s="170"/>
      <c r="L38" s="171"/>
      <c r="M38" s="59"/>
      <c r="O38" s="21"/>
      <c r="P38" s="21"/>
      <c r="Q38" s="21"/>
      <c r="R38" s="21"/>
    </row>
    <row r="39" spans="1:18" s="95" customFormat="1" ht="15" customHeight="1" x14ac:dyDescent="0.2">
      <c r="A39" s="156"/>
      <c r="B39" s="272" t="s">
        <v>93</v>
      </c>
      <c r="C39" s="273"/>
      <c r="D39" s="168"/>
      <c r="E39" s="168"/>
      <c r="F39" s="168"/>
      <c r="G39" s="168"/>
      <c r="H39" s="168"/>
      <c r="I39" s="168"/>
      <c r="J39" s="169"/>
      <c r="K39" s="170"/>
      <c r="L39" s="171"/>
      <c r="M39" s="59"/>
      <c r="O39" s="21"/>
      <c r="P39" s="21"/>
      <c r="Q39" s="21"/>
      <c r="R39" s="21"/>
    </row>
    <row r="40" spans="1:18" s="95" customFormat="1" ht="15" customHeight="1" x14ac:dyDescent="0.2">
      <c r="A40" s="180" t="s">
        <v>250</v>
      </c>
      <c r="B40" s="181">
        <v>12.27</v>
      </c>
      <c r="C40" s="182" t="s">
        <v>7</v>
      </c>
      <c r="D40" s="175"/>
      <c r="E40" s="168"/>
      <c r="F40" s="168"/>
      <c r="G40" s="168"/>
      <c r="H40" s="168"/>
      <c r="I40" s="168"/>
      <c r="J40" s="169"/>
      <c r="K40" s="170"/>
      <c r="L40" s="171"/>
      <c r="M40" s="59"/>
      <c r="O40" s="21"/>
      <c r="P40" s="21"/>
      <c r="Q40" s="21"/>
      <c r="R40" s="21"/>
    </row>
    <row r="41" spans="1:18" s="95" customFormat="1" ht="15" customHeight="1" x14ac:dyDescent="0.2">
      <c r="A41" s="155" t="s">
        <v>251</v>
      </c>
      <c r="B41" s="152">
        <v>10.3</v>
      </c>
      <c r="C41" s="153" t="s">
        <v>7</v>
      </c>
      <c r="D41" s="168"/>
      <c r="E41" s="168"/>
      <c r="F41" s="168"/>
      <c r="G41" s="168"/>
      <c r="H41" s="168"/>
      <c r="I41" s="168"/>
      <c r="J41" s="169"/>
      <c r="K41" s="170"/>
      <c r="L41" s="171"/>
      <c r="M41" s="59"/>
      <c r="O41" s="21"/>
      <c r="P41" s="21"/>
      <c r="Q41" s="21"/>
      <c r="R41" s="21"/>
    </row>
    <row r="42" spans="1:18" s="95" customFormat="1" ht="15" customHeight="1" x14ac:dyDescent="0.2">
      <c r="A42" s="155" t="s">
        <v>252</v>
      </c>
      <c r="B42" s="152">
        <v>23.95</v>
      </c>
      <c r="C42" s="153" t="s">
        <v>7</v>
      </c>
      <c r="D42" s="168"/>
      <c r="E42" s="168"/>
      <c r="F42" s="168"/>
      <c r="G42" s="168"/>
      <c r="H42" s="168"/>
      <c r="I42" s="168"/>
      <c r="J42" s="169"/>
      <c r="K42" s="170"/>
      <c r="L42" s="171"/>
      <c r="M42" s="59"/>
      <c r="O42" s="21"/>
      <c r="P42" s="21"/>
      <c r="Q42" s="21"/>
      <c r="R42" s="21"/>
    </row>
    <row r="43" spans="1:18" s="95" customFormat="1" ht="15" customHeight="1" x14ac:dyDescent="0.2">
      <c r="A43" s="155" t="s">
        <v>253</v>
      </c>
      <c r="B43" s="152">
        <v>10.75</v>
      </c>
      <c r="C43" s="153" t="s">
        <v>7</v>
      </c>
      <c r="D43" s="168"/>
      <c r="E43" s="168"/>
      <c r="F43" s="168"/>
      <c r="G43" s="168"/>
      <c r="H43" s="168"/>
      <c r="I43" s="168"/>
      <c r="J43" s="169"/>
      <c r="K43" s="170"/>
      <c r="L43" s="171"/>
      <c r="M43" s="59"/>
      <c r="O43" s="21"/>
      <c r="P43" s="21"/>
      <c r="Q43" s="21"/>
      <c r="R43" s="21"/>
    </row>
    <row r="44" spans="1:18" s="95" customFormat="1" ht="15" customHeight="1" x14ac:dyDescent="0.2">
      <c r="A44" s="155" t="s">
        <v>254</v>
      </c>
      <c r="B44" s="152">
        <v>15.1</v>
      </c>
      <c r="C44" s="153" t="s">
        <v>7</v>
      </c>
      <c r="D44" s="168"/>
      <c r="E44" s="168"/>
      <c r="F44" s="168"/>
      <c r="G44" s="168"/>
      <c r="H44" s="168"/>
      <c r="I44" s="168"/>
      <c r="J44" s="169"/>
      <c r="K44" s="170"/>
      <c r="L44" s="171"/>
      <c r="M44" s="59"/>
      <c r="O44" s="21"/>
      <c r="P44" s="21"/>
      <c r="Q44" s="21"/>
      <c r="R44" s="21"/>
    </row>
    <row r="45" spans="1:18" s="95" customFormat="1" ht="15" customHeight="1" x14ac:dyDescent="0.2">
      <c r="A45" s="155" t="s">
        <v>255</v>
      </c>
      <c r="B45" s="152">
        <v>15.85</v>
      </c>
      <c r="C45" s="153" t="s">
        <v>7</v>
      </c>
      <c r="D45" s="168"/>
      <c r="E45" s="168"/>
      <c r="F45" s="168"/>
      <c r="G45" s="168"/>
      <c r="H45" s="168"/>
      <c r="I45" s="168"/>
      <c r="J45" s="169"/>
      <c r="K45" s="170"/>
      <c r="L45" s="171"/>
      <c r="M45" s="59"/>
      <c r="O45" s="21"/>
      <c r="P45" s="21"/>
      <c r="Q45" s="21"/>
      <c r="R45" s="21"/>
    </row>
    <row r="46" spans="1:18" s="95" customFormat="1" ht="15" customHeight="1" x14ac:dyDescent="0.2">
      <c r="A46" s="155" t="s">
        <v>256</v>
      </c>
      <c r="B46" s="152">
        <v>4.17</v>
      </c>
      <c r="C46" s="153" t="s">
        <v>7</v>
      </c>
      <c r="D46" s="168"/>
      <c r="E46" s="168"/>
      <c r="F46" s="168"/>
      <c r="G46" s="168"/>
      <c r="H46" s="168"/>
      <c r="I46" s="168"/>
      <c r="J46" s="169"/>
      <c r="K46" s="170"/>
      <c r="L46" s="171"/>
      <c r="M46" s="59"/>
      <c r="O46" s="21"/>
      <c r="P46" s="21"/>
      <c r="Q46" s="21"/>
      <c r="R46" s="21"/>
    </row>
    <row r="47" spans="1:18" s="95" customFormat="1" ht="15" customHeight="1" x14ac:dyDescent="0.2">
      <c r="A47" s="155" t="s">
        <v>257</v>
      </c>
      <c r="B47" s="152">
        <v>4.17</v>
      </c>
      <c r="C47" s="153" t="s">
        <v>7</v>
      </c>
      <c r="D47" s="168"/>
      <c r="E47" s="168"/>
      <c r="F47" s="168"/>
      <c r="G47" s="168"/>
      <c r="H47" s="168"/>
      <c r="I47" s="168"/>
      <c r="J47" s="169"/>
      <c r="K47" s="170"/>
      <c r="L47" s="171"/>
      <c r="M47" s="59"/>
      <c r="O47" s="21"/>
      <c r="P47" s="21"/>
      <c r="Q47" s="21"/>
      <c r="R47" s="21"/>
    </row>
    <row r="48" spans="1:18" s="95" customFormat="1" ht="15" customHeight="1" x14ac:dyDescent="0.2">
      <c r="A48" s="155" t="s">
        <v>258</v>
      </c>
      <c r="B48" s="152">
        <v>23.92</v>
      </c>
      <c r="C48" s="153" t="s">
        <v>7</v>
      </c>
      <c r="D48" s="168"/>
      <c r="E48" s="168"/>
      <c r="F48" s="168"/>
      <c r="G48" s="168"/>
      <c r="H48" s="168"/>
      <c r="I48" s="168"/>
      <c r="J48" s="169"/>
      <c r="K48" s="170"/>
      <c r="L48" s="171"/>
      <c r="M48" s="59"/>
      <c r="O48" s="21"/>
      <c r="P48" s="21"/>
      <c r="Q48" s="21"/>
      <c r="R48" s="21"/>
    </row>
    <row r="49" spans="1:18" s="95" customFormat="1" ht="15" customHeight="1" x14ac:dyDescent="0.2">
      <c r="A49" s="155" t="s">
        <v>259</v>
      </c>
      <c r="B49" s="152">
        <v>10.08</v>
      </c>
      <c r="C49" s="153" t="s">
        <v>7</v>
      </c>
      <c r="D49" s="168"/>
      <c r="E49" s="168"/>
      <c r="F49" s="168"/>
      <c r="G49" s="168"/>
      <c r="H49" s="168"/>
      <c r="I49" s="168"/>
      <c r="J49" s="169"/>
      <c r="K49" s="170"/>
      <c r="L49" s="171"/>
      <c r="M49" s="59"/>
      <c r="O49" s="21"/>
      <c r="P49" s="21"/>
      <c r="Q49" s="21"/>
      <c r="R49" s="21"/>
    </row>
    <row r="50" spans="1:18" s="95" customFormat="1" ht="15" customHeight="1" x14ac:dyDescent="0.2">
      <c r="A50" s="155" t="s">
        <v>95</v>
      </c>
      <c r="B50" s="152">
        <v>20.100000000000001</v>
      </c>
      <c r="C50" s="153" t="s">
        <v>7</v>
      </c>
      <c r="D50" s="168"/>
      <c r="E50" s="168"/>
      <c r="F50" s="168"/>
      <c r="G50" s="168"/>
      <c r="H50" s="168"/>
      <c r="I50" s="168"/>
      <c r="J50" s="169"/>
      <c r="K50" s="170"/>
      <c r="L50" s="171"/>
      <c r="M50" s="59"/>
      <c r="O50" s="21"/>
      <c r="P50" s="21"/>
      <c r="Q50" s="21"/>
      <c r="R50" s="21"/>
    </row>
    <row r="51" spans="1:18" s="95" customFormat="1" ht="15" customHeight="1" x14ac:dyDescent="0.2">
      <c r="A51" s="155" t="s">
        <v>260</v>
      </c>
      <c r="B51" s="152">
        <v>19.27</v>
      </c>
      <c r="C51" s="153" t="s">
        <v>7</v>
      </c>
      <c r="D51" s="168"/>
      <c r="E51" s="168"/>
      <c r="F51" s="168"/>
      <c r="G51" s="168"/>
      <c r="H51" s="168"/>
      <c r="I51" s="168"/>
      <c r="J51" s="169"/>
      <c r="K51" s="170"/>
      <c r="L51" s="171"/>
      <c r="M51" s="59"/>
      <c r="O51" s="21"/>
      <c r="P51" s="21"/>
      <c r="Q51" s="21"/>
      <c r="R51" s="21"/>
    </row>
    <row r="52" spans="1:18" s="95" customFormat="1" ht="15" customHeight="1" x14ac:dyDescent="0.2">
      <c r="A52" s="155" t="s">
        <v>261</v>
      </c>
      <c r="B52" s="152">
        <v>21.61</v>
      </c>
      <c r="C52" s="153" t="s">
        <v>7</v>
      </c>
      <c r="D52" s="168"/>
      <c r="E52" s="168"/>
      <c r="F52" s="168"/>
      <c r="G52" s="168"/>
      <c r="H52" s="168"/>
      <c r="I52" s="168"/>
      <c r="J52" s="169"/>
      <c r="K52" s="170"/>
      <c r="L52" s="171"/>
      <c r="M52" s="59"/>
      <c r="O52" s="21"/>
      <c r="P52" s="21"/>
      <c r="Q52" s="21"/>
      <c r="R52" s="21"/>
    </row>
    <row r="53" spans="1:18" s="95" customFormat="1" ht="15" customHeight="1" x14ac:dyDescent="0.2">
      <c r="A53" s="155" t="s">
        <v>262</v>
      </c>
      <c r="B53" s="152">
        <v>0</v>
      </c>
      <c r="C53" s="153" t="s">
        <v>7</v>
      </c>
      <c r="D53" s="168"/>
      <c r="E53" s="168"/>
      <c r="F53" s="168"/>
      <c r="G53" s="168"/>
      <c r="H53" s="168"/>
      <c r="I53" s="168"/>
      <c r="J53" s="169"/>
      <c r="K53" s="170"/>
      <c r="L53" s="171"/>
      <c r="M53" s="59"/>
      <c r="O53" s="21"/>
      <c r="P53" s="21"/>
      <c r="Q53" s="21"/>
      <c r="R53" s="21"/>
    </row>
    <row r="54" spans="1:18" s="95" customFormat="1" ht="15" customHeight="1" x14ac:dyDescent="0.2">
      <c r="A54" s="155" t="s">
        <v>263</v>
      </c>
      <c r="B54" s="152">
        <v>12.49</v>
      </c>
      <c r="C54" s="153" t="s">
        <v>7</v>
      </c>
      <c r="D54" s="168"/>
      <c r="E54" s="168"/>
      <c r="F54" s="168"/>
      <c r="G54" s="168"/>
      <c r="H54" s="168"/>
      <c r="I54" s="168"/>
      <c r="J54" s="169"/>
      <c r="K54" s="170"/>
      <c r="L54" s="171"/>
      <c r="M54" s="59"/>
      <c r="O54" s="21"/>
      <c r="P54" s="21"/>
      <c r="Q54" s="21"/>
      <c r="R54" s="21"/>
    </row>
    <row r="55" spans="1:18" s="95" customFormat="1" ht="15" customHeight="1" x14ac:dyDescent="0.2">
      <c r="A55" s="155" t="s">
        <v>264</v>
      </c>
      <c r="B55" s="152">
        <v>11.88</v>
      </c>
      <c r="C55" s="153" t="s">
        <v>7</v>
      </c>
      <c r="D55" s="168"/>
      <c r="E55" s="168"/>
      <c r="F55" s="168"/>
      <c r="G55" s="168"/>
      <c r="H55" s="168"/>
      <c r="I55" s="168"/>
      <c r="J55" s="169"/>
      <c r="K55" s="170"/>
      <c r="L55" s="171"/>
      <c r="M55" s="59"/>
      <c r="O55" s="21"/>
      <c r="P55" s="21"/>
      <c r="Q55" s="21"/>
      <c r="R55" s="21"/>
    </row>
    <row r="56" spans="1:18" s="95" customFormat="1" ht="15" customHeight="1" x14ac:dyDescent="0.2">
      <c r="A56" s="155" t="s">
        <v>265</v>
      </c>
      <c r="B56" s="152">
        <v>10.39</v>
      </c>
      <c r="C56" s="153" t="s">
        <v>7</v>
      </c>
      <c r="D56" s="168"/>
      <c r="E56" s="168"/>
      <c r="F56" s="168"/>
      <c r="G56" s="168"/>
      <c r="H56" s="168"/>
      <c r="I56" s="168"/>
      <c r="J56" s="169"/>
      <c r="K56" s="170"/>
      <c r="L56" s="171"/>
      <c r="M56" s="59"/>
      <c r="O56" s="21"/>
      <c r="P56" s="21"/>
      <c r="Q56" s="21"/>
      <c r="R56" s="21"/>
    </row>
    <row r="57" spans="1:18" s="95" customFormat="1" ht="15" customHeight="1" x14ac:dyDescent="0.2">
      <c r="A57" s="155" t="s">
        <v>266</v>
      </c>
      <c r="B57" s="152">
        <v>11.95</v>
      </c>
      <c r="C57" s="153" t="s">
        <v>7</v>
      </c>
      <c r="D57" s="168"/>
      <c r="E57" s="168"/>
      <c r="F57" s="168"/>
      <c r="G57" s="168"/>
      <c r="H57" s="168"/>
      <c r="I57" s="168"/>
      <c r="J57" s="169"/>
      <c r="K57" s="170"/>
      <c r="L57" s="171"/>
      <c r="M57" s="59"/>
      <c r="O57" s="21"/>
      <c r="P57" s="21"/>
      <c r="Q57" s="21"/>
      <c r="R57" s="21"/>
    </row>
    <row r="58" spans="1:18" s="95" customFormat="1" ht="15" customHeight="1" x14ac:dyDescent="0.2">
      <c r="A58" s="168"/>
      <c r="B58" s="168"/>
      <c r="C58" s="168"/>
      <c r="D58" s="168"/>
      <c r="E58" s="168"/>
      <c r="F58" s="168"/>
      <c r="G58" s="168"/>
      <c r="H58" s="168"/>
      <c r="I58" s="168"/>
      <c r="J58" s="169"/>
      <c r="K58" s="170"/>
      <c r="L58" s="171"/>
      <c r="M58" s="59"/>
      <c r="O58" s="21"/>
      <c r="P58" s="21"/>
      <c r="Q58" s="21"/>
      <c r="R58" s="21"/>
    </row>
    <row r="59" spans="1:18" s="95" customFormat="1" ht="15" customHeight="1" x14ac:dyDescent="0.2">
      <c r="A59" s="274" t="s">
        <v>85</v>
      </c>
      <c r="B59" s="275"/>
      <c r="C59" s="275"/>
      <c r="D59" s="275"/>
      <c r="E59" s="275"/>
      <c r="F59" s="275"/>
      <c r="G59" s="275"/>
      <c r="H59" s="275"/>
      <c r="I59" s="276"/>
      <c r="J59" s="73">
        <v>238.25</v>
      </c>
      <c r="K59" s="74" t="s">
        <v>7</v>
      </c>
      <c r="L59" s="171"/>
      <c r="M59" s="59"/>
      <c r="O59" s="21"/>
      <c r="P59" s="21"/>
      <c r="Q59" s="21"/>
      <c r="R59" s="21"/>
    </row>
    <row r="60" spans="1:18" s="95" customFormat="1" ht="15" customHeight="1" x14ac:dyDescent="0.2">
      <c r="A60" s="168"/>
      <c r="B60" s="168"/>
      <c r="C60" s="168"/>
      <c r="D60" s="168"/>
      <c r="E60" s="168"/>
      <c r="F60" s="168"/>
      <c r="G60" s="168"/>
      <c r="H60" s="168"/>
      <c r="I60" s="168"/>
      <c r="J60" s="169"/>
      <c r="K60" s="170"/>
      <c r="L60" s="171"/>
      <c r="M60" s="59"/>
      <c r="O60" s="21"/>
      <c r="P60" s="21"/>
      <c r="Q60" s="21"/>
      <c r="R60" s="21"/>
    </row>
    <row r="61" spans="1:18" s="95" customFormat="1" ht="15" customHeight="1" x14ac:dyDescent="0.2">
      <c r="A61" s="260" t="s">
        <v>86</v>
      </c>
      <c r="B61" s="261"/>
      <c r="C61" s="261"/>
      <c r="D61" s="261"/>
      <c r="E61" s="261"/>
      <c r="F61" s="261"/>
      <c r="G61" s="261"/>
      <c r="H61" s="261"/>
      <c r="I61" s="262"/>
      <c r="J61" s="79">
        <v>0</v>
      </c>
      <c r="K61" s="85" t="s">
        <v>7</v>
      </c>
      <c r="L61" s="171"/>
      <c r="M61" s="59"/>
      <c r="O61" s="21"/>
      <c r="P61" s="21"/>
      <c r="Q61" s="21"/>
      <c r="R61" s="21"/>
    </row>
    <row r="62" spans="1:18" s="95" customFormat="1" ht="15" customHeight="1" x14ac:dyDescent="0.2">
      <c r="A62" s="263" t="s">
        <v>87</v>
      </c>
      <c r="B62" s="264"/>
      <c r="C62" s="264"/>
      <c r="D62" s="264"/>
      <c r="E62" s="264"/>
      <c r="F62" s="264"/>
      <c r="G62" s="264"/>
      <c r="H62" s="264"/>
      <c r="I62" s="265"/>
      <c r="J62" s="84">
        <v>238.25</v>
      </c>
      <c r="K62" s="86" t="s">
        <v>7</v>
      </c>
      <c r="L62" s="171"/>
      <c r="M62" s="59"/>
      <c r="O62" s="21"/>
      <c r="P62" s="21"/>
      <c r="Q62" s="21"/>
      <c r="R62" s="21"/>
    </row>
    <row r="63" spans="1:18" s="95" customFormat="1" ht="15" customHeight="1" x14ac:dyDescent="0.2">
      <c r="A63" s="266" t="s">
        <v>88</v>
      </c>
      <c r="B63" s="267"/>
      <c r="C63" s="267"/>
      <c r="D63" s="267"/>
      <c r="E63" s="267"/>
      <c r="F63" s="267"/>
      <c r="G63" s="267"/>
      <c r="H63" s="267"/>
      <c r="I63" s="268"/>
      <c r="J63" s="75">
        <f>J61+J62</f>
        <v>238.25</v>
      </c>
      <c r="K63" s="85" t="s">
        <v>7</v>
      </c>
      <c r="L63" s="171"/>
      <c r="M63" s="59"/>
      <c r="O63" s="21"/>
      <c r="P63" s="21"/>
      <c r="Q63" s="21"/>
      <c r="R63" s="21"/>
    </row>
    <row r="64" spans="1:18" s="95" customFormat="1" ht="15" customHeight="1" x14ac:dyDescent="0.2">
      <c r="A64" s="168"/>
      <c r="B64" s="168"/>
      <c r="C64" s="168"/>
      <c r="D64" s="168"/>
      <c r="E64" s="168"/>
      <c r="F64" s="168"/>
      <c r="G64" s="168"/>
      <c r="H64" s="168"/>
      <c r="I64" s="168"/>
      <c r="J64" s="169"/>
      <c r="K64" s="170"/>
      <c r="L64" s="171"/>
      <c r="M64" s="59"/>
      <c r="O64" s="21"/>
      <c r="P64" s="21"/>
      <c r="Q64" s="21"/>
      <c r="R64" s="21"/>
    </row>
    <row r="65" spans="1:18" s="95" customFormat="1" ht="15" customHeight="1" x14ac:dyDescent="0.25">
      <c r="A65" s="269" t="s">
        <v>267</v>
      </c>
      <c r="B65" s="270"/>
      <c r="C65" s="270"/>
      <c r="D65" s="270"/>
      <c r="E65" s="270"/>
      <c r="F65" s="270"/>
      <c r="G65" s="270"/>
      <c r="H65" s="270"/>
      <c r="I65" s="270"/>
      <c r="J65" s="270"/>
      <c r="K65" s="270"/>
      <c r="L65" s="270"/>
      <c r="M65" s="271"/>
      <c r="O65" s="21"/>
      <c r="P65" s="21"/>
      <c r="Q65" s="21"/>
      <c r="R65" s="21"/>
    </row>
    <row r="66" spans="1:18" s="95" customFormat="1" ht="15" customHeight="1" x14ac:dyDescent="0.2">
      <c r="A66" s="168"/>
      <c r="B66" s="168"/>
      <c r="C66" s="168"/>
      <c r="D66" s="168"/>
      <c r="E66" s="168"/>
      <c r="F66" s="168"/>
      <c r="G66" s="168"/>
      <c r="H66" s="168"/>
      <c r="I66" s="168"/>
      <c r="J66" s="169"/>
      <c r="K66" s="170"/>
      <c r="L66" s="171"/>
      <c r="M66" s="59"/>
      <c r="O66" s="21"/>
      <c r="P66" s="21"/>
      <c r="Q66" s="21"/>
      <c r="R66" s="21"/>
    </row>
    <row r="67" spans="1:18" s="95" customFormat="1" ht="15" customHeight="1" x14ac:dyDescent="0.2">
      <c r="D67" s="168"/>
      <c r="E67" s="168"/>
      <c r="F67" s="168"/>
      <c r="G67" s="168"/>
      <c r="H67" s="168"/>
      <c r="I67" s="168"/>
      <c r="J67" s="169"/>
      <c r="K67" s="170"/>
      <c r="L67" s="171"/>
      <c r="M67" s="59"/>
      <c r="O67" s="21"/>
      <c r="P67" s="21"/>
      <c r="Q67" s="21"/>
      <c r="R67" s="21"/>
    </row>
    <row r="68" spans="1:18" s="95" customFormat="1" ht="15" customHeight="1" x14ac:dyDescent="0.2">
      <c r="A68" s="156"/>
      <c r="B68" s="272" t="s">
        <v>93</v>
      </c>
      <c r="C68" s="273"/>
      <c r="D68" s="168"/>
      <c r="E68" s="168"/>
      <c r="F68" s="168"/>
      <c r="G68" s="168"/>
      <c r="H68" s="168"/>
      <c r="I68" s="168"/>
      <c r="J68" s="169"/>
      <c r="K68" s="170"/>
      <c r="L68" s="171"/>
      <c r="M68" s="59"/>
      <c r="O68" s="21"/>
      <c r="P68" s="21"/>
      <c r="Q68" s="21"/>
      <c r="R68" s="21"/>
    </row>
    <row r="69" spans="1:18" s="95" customFormat="1" ht="15" customHeight="1" x14ac:dyDescent="0.2">
      <c r="A69" s="155" t="s">
        <v>268</v>
      </c>
      <c r="B69" s="152">
        <v>35.35</v>
      </c>
      <c r="C69" s="153" t="s">
        <v>7</v>
      </c>
      <c r="D69" s="168"/>
      <c r="E69" s="168"/>
      <c r="F69" s="168"/>
      <c r="G69" s="168"/>
      <c r="H69" s="168"/>
      <c r="I69" s="168"/>
      <c r="J69" s="169"/>
      <c r="K69" s="170"/>
      <c r="L69" s="171"/>
      <c r="M69" s="59"/>
      <c r="O69" s="21"/>
      <c r="P69" s="21"/>
      <c r="Q69" s="21"/>
      <c r="R69" s="21"/>
    </row>
    <row r="70" spans="1:18" s="95" customFormat="1" ht="15" customHeight="1" x14ac:dyDescent="0.2">
      <c r="A70" s="274" t="s">
        <v>85</v>
      </c>
      <c r="B70" s="275"/>
      <c r="C70" s="275"/>
      <c r="D70" s="275"/>
      <c r="E70" s="275"/>
      <c r="F70" s="275"/>
      <c r="G70" s="275"/>
      <c r="H70" s="275"/>
      <c r="I70" s="276"/>
      <c r="J70" s="73">
        <v>35.35</v>
      </c>
      <c r="K70" s="74" t="s">
        <v>7</v>
      </c>
      <c r="L70" s="171"/>
      <c r="M70" s="59"/>
      <c r="O70" s="21"/>
      <c r="P70" s="21"/>
      <c r="Q70" s="21"/>
      <c r="R70" s="21"/>
    </row>
    <row r="71" spans="1:18" s="95" customFormat="1" ht="15" customHeight="1" x14ac:dyDescent="0.2">
      <c r="A71" s="168"/>
      <c r="B71" s="168"/>
      <c r="C71" s="168"/>
      <c r="D71" s="168"/>
      <c r="E71" s="168"/>
      <c r="F71" s="168"/>
      <c r="G71" s="168"/>
      <c r="H71" s="168"/>
      <c r="I71" s="168"/>
      <c r="J71" s="169"/>
      <c r="K71" s="170"/>
      <c r="L71" s="171"/>
      <c r="M71" s="59"/>
      <c r="O71" s="21"/>
      <c r="P71" s="21"/>
      <c r="Q71" s="21"/>
      <c r="R71" s="21"/>
    </row>
    <row r="72" spans="1:18" s="95" customFormat="1" ht="15" customHeight="1" x14ac:dyDescent="0.2">
      <c r="A72" s="260" t="s">
        <v>86</v>
      </c>
      <c r="B72" s="261"/>
      <c r="C72" s="261"/>
      <c r="D72" s="261"/>
      <c r="E72" s="261"/>
      <c r="F72" s="261"/>
      <c r="G72" s="261"/>
      <c r="H72" s="261"/>
      <c r="I72" s="262"/>
      <c r="J72" s="79">
        <v>0</v>
      </c>
      <c r="K72" s="85" t="s">
        <v>7</v>
      </c>
      <c r="L72" s="171"/>
      <c r="M72" s="59"/>
      <c r="O72" s="21"/>
      <c r="P72" s="21"/>
      <c r="Q72" s="21"/>
      <c r="R72" s="21"/>
    </row>
    <row r="73" spans="1:18" s="95" customFormat="1" ht="15" customHeight="1" x14ac:dyDescent="0.2">
      <c r="A73" s="263" t="s">
        <v>87</v>
      </c>
      <c r="B73" s="264"/>
      <c r="C73" s="264"/>
      <c r="D73" s="264"/>
      <c r="E73" s="264"/>
      <c r="F73" s="264"/>
      <c r="G73" s="264"/>
      <c r="H73" s="264"/>
      <c r="I73" s="265"/>
      <c r="J73" s="84">
        <v>35.35</v>
      </c>
      <c r="K73" s="86" t="s">
        <v>7</v>
      </c>
      <c r="L73" s="171"/>
      <c r="M73" s="59"/>
      <c r="O73" s="21"/>
      <c r="P73" s="21"/>
      <c r="Q73" s="21"/>
      <c r="R73" s="21"/>
    </row>
    <row r="74" spans="1:18" s="95" customFormat="1" ht="15" customHeight="1" x14ac:dyDescent="0.2">
      <c r="A74" s="266" t="s">
        <v>88</v>
      </c>
      <c r="B74" s="267"/>
      <c r="C74" s="267"/>
      <c r="D74" s="267"/>
      <c r="E74" s="267"/>
      <c r="F74" s="267"/>
      <c r="G74" s="267"/>
      <c r="H74" s="267"/>
      <c r="I74" s="268"/>
      <c r="J74" s="75">
        <f>J72+J73</f>
        <v>35.35</v>
      </c>
      <c r="K74" s="85" t="s">
        <v>7</v>
      </c>
      <c r="L74" s="171"/>
      <c r="M74" s="59"/>
      <c r="O74" s="21"/>
      <c r="P74" s="21"/>
      <c r="Q74" s="21"/>
      <c r="R74" s="21"/>
    </row>
    <row r="75" spans="1:18" s="95" customFormat="1" ht="15" customHeight="1" x14ac:dyDescent="0.2">
      <c r="A75" s="168"/>
      <c r="B75" s="168"/>
      <c r="C75" s="168"/>
      <c r="D75" s="168"/>
      <c r="E75" s="168"/>
      <c r="F75" s="168"/>
      <c r="G75" s="168"/>
      <c r="H75" s="168"/>
      <c r="I75" s="168"/>
      <c r="J75" s="169"/>
      <c r="K75" s="170"/>
      <c r="L75" s="171"/>
      <c r="M75" s="59"/>
      <c r="O75" s="21"/>
      <c r="P75" s="21"/>
      <c r="Q75" s="21"/>
      <c r="R75" s="21"/>
    </row>
    <row r="76" spans="1:18" s="95" customFormat="1" ht="15" customHeight="1" x14ac:dyDescent="0.25">
      <c r="A76" s="269" t="s">
        <v>269</v>
      </c>
      <c r="B76" s="270"/>
      <c r="C76" s="270"/>
      <c r="D76" s="270"/>
      <c r="E76" s="270"/>
      <c r="F76" s="270"/>
      <c r="G76" s="270"/>
      <c r="H76" s="270"/>
      <c r="I76" s="270"/>
      <c r="J76" s="270"/>
      <c r="K76" s="270"/>
      <c r="L76" s="270"/>
      <c r="M76" s="271"/>
      <c r="O76" s="21"/>
      <c r="P76" s="21"/>
      <c r="Q76" s="21"/>
      <c r="R76" s="21"/>
    </row>
    <row r="77" spans="1:18" s="95" customFormat="1" ht="15" customHeight="1" x14ac:dyDescent="0.2">
      <c r="A77" s="168"/>
      <c r="B77" s="168"/>
      <c r="C77" s="168"/>
      <c r="D77" s="168"/>
      <c r="E77" s="168"/>
      <c r="F77" s="168"/>
      <c r="G77" s="168"/>
      <c r="H77" s="168"/>
      <c r="I77" s="168"/>
      <c r="J77" s="169"/>
      <c r="K77" s="170"/>
      <c r="L77" s="171"/>
      <c r="M77" s="59"/>
      <c r="O77" s="21"/>
      <c r="P77" s="21"/>
      <c r="Q77" s="21"/>
      <c r="R77" s="21"/>
    </row>
    <row r="78" spans="1:18" s="95" customFormat="1" ht="15" customHeight="1" x14ac:dyDescent="0.2">
      <c r="A78" s="156"/>
      <c r="B78" s="272" t="s">
        <v>93</v>
      </c>
      <c r="C78" s="273"/>
      <c r="D78" s="168"/>
      <c r="E78" s="168"/>
      <c r="F78" s="168"/>
      <c r="G78" s="168"/>
      <c r="H78" s="168"/>
      <c r="I78" s="168"/>
      <c r="J78" s="169"/>
      <c r="K78" s="170"/>
      <c r="L78" s="171"/>
      <c r="M78" s="59"/>
      <c r="O78" s="21"/>
      <c r="P78" s="21"/>
      <c r="Q78" s="21"/>
      <c r="R78" s="21"/>
    </row>
    <row r="79" spans="1:18" s="95" customFormat="1" ht="15" customHeight="1" x14ac:dyDescent="0.2">
      <c r="A79" s="155" t="s">
        <v>272</v>
      </c>
      <c r="B79" s="152">
        <v>3.36</v>
      </c>
      <c r="C79" s="153" t="s">
        <v>7</v>
      </c>
      <c r="D79" s="168"/>
      <c r="E79" s="168"/>
      <c r="F79" s="168"/>
      <c r="G79" s="168"/>
      <c r="H79" s="168"/>
      <c r="I79" s="168"/>
      <c r="J79" s="169"/>
      <c r="K79" s="170"/>
      <c r="L79" s="171"/>
      <c r="M79" s="59"/>
      <c r="O79" s="21"/>
      <c r="P79" s="21"/>
      <c r="Q79" s="21"/>
      <c r="R79" s="21"/>
    </row>
    <row r="80" spans="1:18" s="95" customFormat="1" ht="15" customHeight="1" x14ac:dyDescent="0.2">
      <c r="A80" s="168"/>
      <c r="B80" s="168"/>
      <c r="C80" s="168"/>
      <c r="D80" s="168"/>
      <c r="E80" s="168"/>
      <c r="F80" s="168"/>
      <c r="G80" s="168"/>
      <c r="H80" s="168"/>
      <c r="I80" s="168"/>
      <c r="J80" s="169"/>
      <c r="K80" s="170"/>
      <c r="L80" s="171"/>
      <c r="M80" s="59"/>
      <c r="O80" s="21"/>
      <c r="P80" s="21"/>
      <c r="Q80" s="21"/>
      <c r="R80" s="21"/>
    </row>
    <row r="81" spans="1:18" s="95" customFormat="1" ht="15" customHeight="1" x14ac:dyDescent="0.2">
      <c r="A81" s="274" t="s">
        <v>85</v>
      </c>
      <c r="B81" s="275"/>
      <c r="C81" s="275"/>
      <c r="D81" s="275"/>
      <c r="E81" s="275"/>
      <c r="F81" s="275"/>
      <c r="G81" s="275"/>
      <c r="H81" s="275"/>
      <c r="I81" s="276"/>
      <c r="J81" s="73">
        <v>3.36</v>
      </c>
      <c r="K81" s="74" t="s">
        <v>7</v>
      </c>
      <c r="L81" s="171"/>
      <c r="M81" s="59"/>
      <c r="O81" s="21"/>
      <c r="P81" s="21"/>
      <c r="Q81" s="21"/>
      <c r="R81" s="21"/>
    </row>
    <row r="82" spans="1:18" s="95" customFormat="1" ht="15" customHeight="1" x14ac:dyDescent="0.2">
      <c r="A82" s="168"/>
      <c r="B82" s="168"/>
      <c r="C82" s="168"/>
      <c r="D82" s="168"/>
      <c r="E82" s="168"/>
      <c r="F82" s="168"/>
      <c r="G82" s="168"/>
      <c r="H82" s="168"/>
      <c r="I82" s="168"/>
      <c r="J82" s="169"/>
      <c r="K82" s="170"/>
      <c r="L82" s="171"/>
      <c r="M82" s="59"/>
      <c r="O82" s="21"/>
      <c r="P82" s="21"/>
      <c r="Q82" s="21"/>
      <c r="R82" s="21"/>
    </row>
    <row r="83" spans="1:18" s="95" customFormat="1" ht="15" customHeight="1" x14ac:dyDescent="0.2">
      <c r="A83" s="260" t="s">
        <v>86</v>
      </c>
      <c r="B83" s="261"/>
      <c r="C83" s="261"/>
      <c r="D83" s="261"/>
      <c r="E83" s="261"/>
      <c r="F83" s="261"/>
      <c r="G83" s="261"/>
      <c r="H83" s="261"/>
      <c r="I83" s="262"/>
      <c r="J83" s="79">
        <v>0</v>
      </c>
      <c r="K83" s="85" t="s">
        <v>7</v>
      </c>
      <c r="L83" s="171"/>
      <c r="M83" s="59"/>
      <c r="O83" s="21"/>
      <c r="P83" s="21"/>
      <c r="Q83" s="21"/>
      <c r="R83" s="21"/>
    </row>
    <row r="84" spans="1:18" s="95" customFormat="1" ht="15" customHeight="1" x14ac:dyDescent="0.2">
      <c r="A84" s="263" t="s">
        <v>87</v>
      </c>
      <c r="B84" s="264"/>
      <c r="C84" s="264"/>
      <c r="D84" s="264"/>
      <c r="E84" s="264"/>
      <c r="F84" s="264"/>
      <c r="G84" s="264"/>
      <c r="H84" s="264"/>
      <c r="I84" s="265"/>
      <c r="J84" s="84">
        <v>3.36</v>
      </c>
      <c r="K84" s="86" t="s">
        <v>7</v>
      </c>
      <c r="L84" s="171"/>
      <c r="M84" s="59"/>
      <c r="O84" s="21"/>
      <c r="P84" s="21"/>
      <c r="Q84" s="21"/>
      <c r="R84" s="21"/>
    </row>
    <row r="85" spans="1:18" s="95" customFormat="1" ht="15" customHeight="1" x14ac:dyDescent="0.2">
      <c r="A85" s="266" t="s">
        <v>88</v>
      </c>
      <c r="B85" s="267"/>
      <c r="C85" s="267"/>
      <c r="D85" s="267"/>
      <c r="E85" s="267"/>
      <c r="F85" s="267"/>
      <c r="G85" s="267"/>
      <c r="H85" s="267"/>
      <c r="I85" s="268"/>
      <c r="J85" s="75">
        <f>J83+J84</f>
        <v>3.36</v>
      </c>
      <c r="K85" s="85" t="s">
        <v>7</v>
      </c>
      <c r="L85" s="171"/>
      <c r="M85" s="59"/>
      <c r="O85" s="21"/>
      <c r="P85" s="21"/>
      <c r="Q85" s="21"/>
      <c r="R85" s="21"/>
    </row>
    <row r="86" spans="1:18" s="95" customFormat="1" ht="15" customHeight="1" x14ac:dyDescent="0.2">
      <c r="A86" s="168"/>
      <c r="B86" s="168"/>
      <c r="C86" s="168"/>
      <c r="D86" s="168"/>
      <c r="E86" s="168"/>
      <c r="F86" s="168"/>
      <c r="G86" s="168"/>
      <c r="H86" s="168"/>
      <c r="I86" s="168"/>
      <c r="J86" s="169"/>
      <c r="K86" s="170"/>
      <c r="L86" s="171"/>
      <c r="M86" s="59"/>
      <c r="O86" s="21"/>
      <c r="P86" s="21"/>
      <c r="Q86" s="21"/>
      <c r="R86" s="21"/>
    </row>
    <row r="87" spans="1:18" s="95" customFormat="1" ht="15" customHeight="1" x14ac:dyDescent="0.25">
      <c r="A87" s="269" t="s">
        <v>270</v>
      </c>
      <c r="B87" s="270"/>
      <c r="C87" s="270"/>
      <c r="D87" s="270"/>
      <c r="E87" s="270"/>
      <c r="F87" s="270"/>
      <c r="G87" s="270"/>
      <c r="H87" s="270"/>
      <c r="I87" s="270"/>
      <c r="J87" s="270"/>
      <c r="K87" s="270"/>
      <c r="L87" s="270"/>
      <c r="M87" s="271"/>
      <c r="O87" s="21"/>
      <c r="P87" s="21"/>
      <c r="Q87" s="21"/>
      <c r="R87" s="21"/>
    </row>
    <row r="88" spans="1:18" s="95" customFormat="1" ht="15" customHeight="1" x14ac:dyDescent="0.2">
      <c r="A88" s="168"/>
      <c r="B88" s="168"/>
      <c r="C88" s="168"/>
      <c r="D88" s="168"/>
      <c r="E88" s="168"/>
      <c r="F88" s="168"/>
      <c r="G88" s="168"/>
      <c r="H88" s="168"/>
      <c r="I88" s="168"/>
      <c r="J88" s="169"/>
      <c r="K88" s="170"/>
      <c r="L88" s="171"/>
      <c r="M88" s="59"/>
      <c r="O88" s="21"/>
      <c r="P88" s="21"/>
      <c r="Q88" s="21"/>
      <c r="R88" s="21"/>
    </row>
    <row r="89" spans="1:18" s="95" customFormat="1" ht="15" customHeight="1" x14ac:dyDescent="0.2">
      <c r="A89" s="156"/>
      <c r="B89" s="272" t="s">
        <v>93</v>
      </c>
      <c r="C89" s="273"/>
      <c r="D89" s="168"/>
      <c r="E89" s="168"/>
      <c r="F89" s="168"/>
      <c r="G89" s="168"/>
      <c r="H89" s="168"/>
      <c r="I89" s="168"/>
      <c r="J89" s="169"/>
      <c r="K89" s="170"/>
      <c r="L89" s="171"/>
      <c r="M89" s="59"/>
      <c r="O89" s="21"/>
      <c r="P89" s="21"/>
      <c r="Q89" s="21"/>
      <c r="R89" s="21"/>
    </row>
    <row r="90" spans="1:18" s="95" customFormat="1" ht="15" customHeight="1" x14ac:dyDescent="0.2">
      <c r="A90" s="155" t="s">
        <v>271</v>
      </c>
      <c r="B90" s="152">
        <v>3.99</v>
      </c>
      <c r="C90" s="153" t="s">
        <v>7</v>
      </c>
      <c r="D90" s="168"/>
      <c r="E90" s="168"/>
      <c r="F90" s="168"/>
      <c r="G90" s="168"/>
      <c r="H90" s="168"/>
      <c r="I90" s="168"/>
      <c r="J90" s="169"/>
      <c r="K90" s="170"/>
      <c r="L90" s="171"/>
      <c r="M90" s="59"/>
      <c r="O90" s="21"/>
      <c r="P90" s="21"/>
      <c r="Q90" s="21"/>
      <c r="R90" s="21"/>
    </row>
    <row r="91" spans="1:18" s="95" customFormat="1" ht="15" customHeight="1" x14ac:dyDescent="0.2">
      <c r="A91" s="168"/>
      <c r="B91" s="168"/>
      <c r="C91" s="168"/>
      <c r="D91" s="168"/>
      <c r="E91" s="168"/>
      <c r="F91" s="168"/>
      <c r="G91" s="168"/>
      <c r="H91" s="168"/>
      <c r="I91" s="168"/>
      <c r="J91" s="169"/>
      <c r="K91" s="170"/>
      <c r="L91" s="171"/>
      <c r="M91" s="59"/>
      <c r="O91" s="21"/>
      <c r="P91" s="21"/>
      <c r="Q91" s="21"/>
      <c r="R91" s="21"/>
    </row>
    <row r="92" spans="1:18" s="95" customFormat="1" ht="15" customHeight="1" x14ac:dyDescent="0.2">
      <c r="A92" s="274" t="s">
        <v>85</v>
      </c>
      <c r="B92" s="275"/>
      <c r="C92" s="275"/>
      <c r="D92" s="275"/>
      <c r="E92" s="275"/>
      <c r="F92" s="275"/>
      <c r="G92" s="275"/>
      <c r="H92" s="275"/>
      <c r="I92" s="276"/>
      <c r="J92" s="73">
        <v>3.99</v>
      </c>
      <c r="K92" s="74" t="s">
        <v>7</v>
      </c>
      <c r="L92" s="171"/>
      <c r="M92" s="59"/>
      <c r="O92" s="21"/>
      <c r="P92" s="21"/>
      <c r="Q92" s="21"/>
      <c r="R92" s="21"/>
    </row>
    <row r="93" spans="1:18" s="95" customFormat="1" ht="15" customHeight="1" x14ac:dyDescent="0.2">
      <c r="A93" s="168"/>
      <c r="B93" s="168"/>
      <c r="C93" s="168"/>
      <c r="D93" s="168"/>
      <c r="E93" s="168"/>
      <c r="F93" s="168"/>
      <c r="G93" s="168"/>
      <c r="H93" s="168"/>
      <c r="I93" s="168"/>
      <c r="J93" s="169"/>
      <c r="K93" s="170"/>
      <c r="L93" s="171"/>
      <c r="M93" s="59"/>
      <c r="O93" s="21"/>
      <c r="P93" s="21"/>
      <c r="Q93" s="21"/>
      <c r="R93" s="21"/>
    </row>
    <row r="94" spans="1:18" s="95" customFormat="1" ht="15" customHeight="1" x14ac:dyDescent="0.2">
      <c r="A94" s="260" t="s">
        <v>86</v>
      </c>
      <c r="B94" s="261"/>
      <c r="C94" s="261"/>
      <c r="D94" s="261"/>
      <c r="E94" s="261"/>
      <c r="F94" s="261"/>
      <c r="G94" s="261"/>
      <c r="H94" s="261"/>
      <c r="I94" s="262"/>
      <c r="J94" s="79">
        <v>0</v>
      </c>
      <c r="K94" s="85" t="s">
        <v>7</v>
      </c>
      <c r="L94" s="171"/>
      <c r="M94" s="59"/>
      <c r="O94" s="21"/>
      <c r="P94" s="21"/>
      <c r="Q94" s="21"/>
      <c r="R94" s="21"/>
    </row>
    <row r="95" spans="1:18" s="95" customFormat="1" ht="15" customHeight="1" x14ac:dyDescent="0.2">
      <c r="A95" s="263" t="s">
        <v>87</v>
      </c>
      <c r="B95" s="264"/>
      <c r="C95" s="264"/>
      <c r="D95" s="264"/>
      <c r="E95" s="264"/>
      <c r="F95" s="264"/>
      <c r="G95" s="264"/>
      <c r="H95" s="264"/>
      <c r="I95" s="265"/>
      <c r="J95" s="84">
        <v>3.99</v>
      </c>
      <c r="K95" s="86" t="s">
        <v>7</v>
      </c>
      <c r="L95" s="156"/>
      <c r="M95" s="156"/>
      <c r="O95" s="21"/>
      <c r="P95" s="21"/>
      <c r="Q95" s="21"/>
      <c r="R95" s="21"/>
    </row>
    <row r="96" spans="1:18" s="95" customFormat="1" ht="15" customHeight="1" x14ac:dyDescent="0.2">
      <c r="A96" s="266" t="s">
        <v>88</v>
      </c>
      <c r="B96" s="267"/>
      <c r="C96" s="267"/>
      <c r="D96" s="267"/>
      <c r="E96" s="267"/>
      <c r="F96" s="267"/>
      <c r="G96" s="267"/>
      <c r="H96" s="267"/>
      <c r="I96" s="268"/>
      <c r="J96" s="75">
        <f>J94+J95</f>
        <v>3.99</v>
      </c>
      <c r="K96" s="85" t="s">
        <v>7</v>
      </c>
      <c r="O96" s="21"/>
      <c r="P96" s="21"/>
      <c r="Q96" s="21"/>
      <c r="R96" s="21"/>
    </row>
    <row r="97" spans="1:18" s="95" customFormat="1" ht="15" customHeight="1" x14ac:dyDescent="0.2">
      <c r="O97" s="21"/>
      <c r="P97" s="21"/>
      <c r="Q97" s="21"/>
      <c r="R97" s="21"/>
    </row>
    <row r="98" spans="1:18" s="95" customFormat="1" ht="15" customHeight="1" x14ac:dyDescent="0.25">
      <c r="A98" s="269" t="s">
        <v>273</v>
      </c>
      <c r="B98" s="270"/>
      <c r="C98" s="270"/>
      <c r="D98" s="270"/>
      <c r="E98" s="270"/>
      <c r="F98" s="270"/>
      <c r="G98" s="270"/>
      <c r="H98" s="270"/>
      <c r="I98" s="270"/>
      <c r="J98" s="270"/>
      <c r="K98" s="270"/>
      <c r="L98" s="270"/>
      <c r="M98" s="271"/>
      <c r="O98" s="21"/>
      <c r="P98" s="21"/>
      <c r="Q98" s="21"/>
      <c r="R98" s="21"/>
    </row>
    <row r="99" spans="1:18" s="95" customFormat="1" ht="15" customHeight="1" x14ac:dyDescent="0.2">
      <c r="O99" s="21"/>
      <c r="P99" s="21"/>
      <c r="Q99" s="21"/>
      <c r="R99" s="21"/>
    </row>
    <row r="100" spans="1:18" s="95" customFormat="1" ht="15" customHeight="1" x14ac:dyDescent="0.2">
      <c r="A100" s="156"/>
      <c r="B100" s="272" t="s">
        <v>274</v>
      </c>
      <c r="C100" s="273"/>
      <c r="O100" s="21"/>
      <c r="P100" s="21"/>
      <c r="Q100" s="21"/>
      <c r="R100" s="21"/>
    </row>
    <row r="101" spans="1:18" s="95" customFormat="1" ht="15" customHeight="1" x14ac:dyDescent="0.2">
      <c r="A101" s="180" t="s">
        <v>275</v>
      </c>
      <c r="B101" s="181">
        <v>4</v>
      </c>
      <c r="C101" s="161" t="s">
        <v>119</v>
      </c>
      <c r="D101" s="178"/>
      <c r="O101" s="21"/>
      <c r="P101" s="21"/>
      <c r="Q101" s="21"/>
      <c r="R101" s="21"/>
    </row>
    <row r="102" spans="1:18" s="95" customFormat="1" ht="15" customHeight="1" x14ac:dyDescent="0.2">
      <c r="O102" s="21"/>
      <c r="P102" s="21"/>
      <c r="Q102" s="21"/>
      <c r="R102" s="21"/>
    </row>
    <row r="103" spans="1:18" s="95" customFormat="1" ht="15" customHeight="1" x14ac:dyDescent="0.2">
      <c r="A103" s="274" t="s">
        <v>85</v>
      </c>
      <c r="B103" s="275"/>
      <c r="C103" s="275"/>
      <c r="D103" s="275"/>
      <c r="E103" s="275"/>
      <c r="F103" s="275"/>
      <c r="G103" s="275"/>
      <c r="H103" s="275"/>
      <c r="I103" s="276"/>
      <c r="J103" s="73">
        <v>4</v>
      </c>
      <c r="K103" s="86" t="s">
        <v>119</v>
      </c>
      <c r="L103" s="171"/>
      <c r="O103" s="21"/>
      <c r="P103" s="21"/>
      <c r="Q103" s="21"/>
      <c r="R103" s="21"/>
    </row>
    <row r="104" spans="1:18" s="95" customFormat="1" ht="15" customHeight="1" x14ac:dyDescent="0.2">
      <c r="A104" s="168"/>
      <c r="B104" s="168"/>
      <c r="C104" s="168"/>
      <c r="D104" s="168"/>
      <c r="E104" s="168"/>
      <c r="F104" s="168"/>
      <c r="G104" s="168"/>
      <c r="H104" s="168"/>
      <c r="I104" s="168"/>
      <c r="J104" s="169"/>
      <c r="K104" s="170"/>
      <c r="L104" s="171"/>
      <c r="O104" s="21"/>
      <c r="P104" s="21"/>
      <c r="Q104" s="21"/>
      <c r="R104" s="21"/>
    </row>
    <row r="105" spans="1:18" s="95" customFormat="1" ht="15" customHeight="1" x14ac:dyDescent="0.2">
      <c r="A105" s="260" t="s">
        <v>86</v>
      </c>
      <c r="B105" s="261"/>
      <c r="C105" s="261"/>
      <c r="D105" s="261"/>
      <c r="E105" s="261"/>
      <c r="F105" s="261"/>
      <c r="G105" s="261"/>
      <c r="H105" s="261"/>
      <c r="I105" s="262"/>
      <c r="J105" s="79">
        <v>0</v>
      </c>
      <c r="K105" s="85" t="s">
        <v>119</v>
      </c>
      <c r="L105" s="171"/>
      <c r="O105" s="21"/>
      <c r="P105" s="21"/>
      <c r="Q105" s="21"/>
      <c r="R105" s="21"/>
    </row>
    <row r="106" spans="1:18" s="95" customFormat="1" ht="15" customHeight="1" x14ac:dyDescent="0.2">
      <c r="A106" s="263" t="s">
        <v>87</v>
      </c>
      <c r="B106" s="264"/>
      <c r="C106" s="264"/>
      <c r="D106" s="264"/>
      <c r="E106" s="264"/>
      <c r="F106" s="264"/>
      <c r="G106" s="264"/>
      <c r="H106" s="264"/>
      <c r="I106" s="265"/>
      <c r="J106" s="84">
        <v>4</v>
      </c>
      <c r="K106" s="86" t="s">
        <v>119</v>
      </c>
      <c r="L106" s="156"/>
      <c r="O106" s="21"/>
      <c r="P106" s="21"/>
      <c r="Q106" s="21"/>
      <c r="R106" s="21"/>
    </row>
    <row r="107" spans="1:18" s="95" customFormat="1" ht="15" customHeight="1" x14ac:dyDescent="0.2">
      <c r="A107" s="266" t="s">
        <v>88</v>
      </c>
      <c r="B107" s="267"/>
      <c r="C107" s="267"/>
      <c r="D107" s="267"/>
      <c r="E107" s="267"/>
      <c r="F107" s="267"/>
      <c r="G107" s="267"/>
      <c r="H107" s="267"/>
      <c r="I107" s="268"/>
      <c r="J107" s="75">
        <v>4</v>
      </c>
      <c r="K107" s="85" t="s">
        <v>119</v>
      </c>
      <c r="O107" s="21"/>
      <c r="P107" s="21"/>
      <c r="Q107" s="21"/>
      <c r="R107" s="21"/>
    </row>
    <row r="108" spans="1:18" s="95" customFormat="1" ht="15" customHeight="1" x14ac:dyDescent="0.2">
      <c r="O108" s="21"/>
      <c r="P108" s="21"/>
      <c r="Q108" s="21"/>
      <c r="R108" s="21"/>
    </row>
    <row r="109" spans="1:18" s="95" customFormat="1" ht="15" customHeight="1" x14ac:dyDescent="0.25">
      <c r="A109" s="269" t="s">
        <v>276</v>
      </c>
      <c r="B109" s="270"/>
      <c r="C109" s="270"/>
      <c r="D109" s="270"/>
      <c r="E109" s="270"/>
      <c r="F109" s="270"/>
      <c r="G109" s="270"/>
      <c r="H109" s="270"/>
      <c r="I109" s="270"/>
      <c r="J109" s="270"/>
      <c r="K109" s="270"/>
      <c r="L109" s="270"/>
      <c r="M109" s="271"/>
      <c r="O109" s="21"/>
      <c r="P109" s="21"/>
      <c r="Q109" s="21"/>
      <c r="R109" s="21"/>
    </row>
    <row r="110" spans="1:18" s="95" customFormat="1" ht="15" customHeight="1" x14ac:dyDescent="0.2">
      <c r="O110" s="21"/>
      <c r="P110" s="21"/>
      <c r="Q110" s="21"/>
      <c r="R110" s="21"/>
    </row>
    <row r="111" spans="1:18" s="95" customFormat="1" ht="15" customHeight="1" x14ac:dyDescent="0.2">
      <c r="A111" s="156"/>
      <c r="B111" s="272" t="s">
        <v>93</v>
      </c>
      <c r="C111" s="273"/>
      <c r="D111" s="168"/>
      <c r="O111" s="21"/>
      <c r="P111" s="21"/>
      <c r="Q111" s="21"/>
      <c r="R111" s="21"/>
    </row>
    <row r="112" spans="1:18" s="95" customFormat="1" ht="15" customHeight="1" x14ac:dyDescent="0.2">
      <c r="A112" s="155" t="s">
        <v>277</v>
      </c>
      <c r="B112" s="152">
        <v>1</v>
      </c>
      <c r="C112" s="153" t="s">
        <v>7</v>
      </c>
      <c r="D112" s="168"/>
      <c r="O112" s="21"/>
      <c r="P112" s="21"/>
      <c r="Q112" s="21"/>
      <c r="R112" s="21"/>
    </row>
    <row r="113" spans="1:18" s="95" customFormat="1" ht="15" customHeight="1" x14ac:dyDescent="0.2">
      <c r="O113" s="21"/>
      <c r="P113" s="21"/>
      <c r="Q113" s="21"/>
      <c r="R113" s="21"/>
    </row>
    <row r="114" spans="1:18" s="95" customFormat="1" ht="15" customHeight="1" x14ac:dyDescent="0.2">
      <c r="A114" s="274" t="s">
        <v>85</v>
      </c>
      <c r="B114" s="275"/>
      <c r="C114" s="275"/>
      <c r="D114" s="275"/>
      <c r="E114" s="275"/>
      <c r="F114" s="275"/>
      <c r="G114" s="275"/>
      <c r="H114" s="275"/>
      <c r="I114" s="276"/>
      <c r="J114" s="73">
        <v>1</v>
      </c>
      <c r="K114" s="74" t="s">
        <v>7</v>
      </c>
      <c r="L114" s="171"/>
      <c r="O114" s="21"/>
      <c r="P114" s="21"/>
      <c r="Q114" s="21"/>
      <c r="R114" s="21"/>
    </row>
    <row r="115" spans="1:18" s="95" customFormat="1" ht="15" customHeight="1" x14ac:dyDescent="0.2">
      <c r="A115" s="168"/>
      <c r="B115" s="168"/>
      <c r="C115" s="168"/>
      <c r="D115" s="168"/>
      <c r="E115" s="168"/>
      <c r="F115" s="168"/>
      <c r="G115" s="168"/>
      <c r="H115" s="168"/>
      <c r="I115" s="168"/>
      <c r="J115" s="169"/>
      <c r="K115" s="170"/>
      <c r="L115" s="171"/>
      <c r="O115" s="21"/>
      <c r="P115" s="21"/>
      <c r="Q115" s="21"/>
      <c r="R115" s="21"/>
    </row>
    <row r="116" spans="1:18" s="95" customFormat="1" ht="15" customHeight="1" x14ac:dyDescent="0.2">
      <c r="A116" s="260" t="s">
        <v>86</v>
      </c>
      <c r="B116" s="261"/>
      <c r="C116" s="261"/>
      <c r="D116" s="261"/>
      <c r="E116" s="261"/>
      <c r="F116" s="261"/>
      <c r="G116" s="261"/>
      <c r="H116" s="261"/>
      <c r="I116" s="262"/>
      <c r="J116" s="79">
        <v>0</v>
      </c>
      <c r="K116" s="85" t="s">
        <v>7</v>
      </c>
      <c r="L116" s="171"/>
      <c r="O116" s="21"/>
      <c r="P116" s="21"/>
      <c r="Q116" s="21"/>
      <c r="R116" s="21"/>
    </row>
    <row r="117" spans="1:18" s="95" customFormat="1" ht="15" customHeight="1" x14ac:dyDescent="0.2">
      <c r="A117" s="263" t="s">
        <v>87</v>
      </c>
      <c r="B117" s="264"/>
      <c r="C117" s="264"/>
      <c r="D117" s="264"/>
      <c r="E117" s="264"/>
      <c r="F117" s="264"/>
      <c r="G117" s="264"/>
      <c r="H117" s="264"/>
      <c r="I117" s="265"/>
      <c r="J117" s="84">
        <v>1</v>
      </c>
      <c r="K117" s="74" t="s">
        <v>7</v>
      </c>
      <c r="L117" s="156"/>
      <c r="O117" s="21"/>
      <c r="P117" s="21"/>
      <c r="Q117" s="21"/>
      <c r="R117" s="21"/>
    </row>
    <row r="118" spans="1:18" s="95" customFormat="1" ht="15" customHeight="1" x14ac:dyDescent="0.2">
      <c r="A118" s="266" t="s">
        <v>88</v>
      </c>
      <c r="B118" s="267"/>
      <c r="C118" s="267"/>
      <c r="D118" s="267"/>
      <c r="E118" s="267"/>
      <c r="F118" s="267"/>
      <c r="G118" s="267"/>
      <c r="H118" s="267"/>
      <c r="I118" s="268"/>
      <c r="J118" s="75">
        <f>J116+J117</f>
        <v>1</v>
      </c>
      <c r="K118" s="85" t="s">
        <v>7</v>
      </c>
      <c r="O118" s="21"/>
      <c r="P118" s="21"/>
      <c r="Q118" s="21"/>
      <c r="R118" s="21"/>
    </row>
    <row r="119" spans="1:18" s="95" customFormat="1" ht="15" customHeight="1" x14ac:dyDescent="0.2">
      <c r="O119" s="21"/>
      <c r="P119" s="21"/>
      <c r="Q119" s="21"/>
      <c r="R119" s="21"/>
    </row>
    <row r="120" spans="1:18" s="95" customFormat="1" ht="15" customHeight="1" x14ac:dyDescent="0.25">
      <c r="A120" s="269" t="s">
        <v>278</v>
      </c>
      <c r="B120" s="270"/>
      <c r="C120" s="270"/>
      <c r="D120" s="270"/>
      <c r="E120" s="270"/>
      <c r="F120" s="270"/>
      <c r="G120" s="270"/>
      <c r="H120" s="270"/>
      <c r="I120" s="270"/>
      <c r="J120" s="270"/>
      <c r="K120" s="270"/>
      <c r="L120" s="270"/>
      <c r="M120" s="271"/>
      <c r="O120" s="21"/>
      <c r="P120" s="21"/>
      <c r="Q120" s="21"/>
      <c r="R120" s="21"/>
    </row>
    <row r="121" spans="1:18" s="95" customFormat="1" ht="15" customHeight="1" x14ac:dyDescent="0.2">
      <c r="O121" s="21"/>
      <c r="P121" s="21"/>
      <c r="Q121" s="21"/>
      <c r="R121" s="21"/>
    </row>
    <row r="122" spans="1:18" s="95" customFormat="1" ht="15" customHeight="1" x14ac:dyDescent="0.2">
      <c r="A122" s="156"/>
      <c r="B122" s="272" t="s">
        <v>274</v>
      </c>
      <c r="C122" s="273"/>
      <c r="O122" s="21"/>
      <c r="P122" s="21"/>
      <c r="Q122" s="21"/>
      <c r="R122" s="21"/>
    </row>
    <row r="123" spans="1:18" s="95" customFormat="1" ht="15" customHeight="1" x14ac:dyDescent="0.2">
      <c r="A123" s="180" t="s">
        <v>279</v>
      </c>
      <c r="B123" s="181">
        <v>7</v>
      </c>
      <c r="C123" s="161" t="s">
        <v>119</v>
      </c>
      <c r="D123" s="178"/>
      <c r="O123" s="21"/>
      <c r="P123" s="21"/>
      <c r="Q123" s="21"/>
      <c r="R123" s="21"/>
    </row>
    <row r="124" spans="1:18" s="95" customFormat="1" ht="15" customHeight="1" x14ac:dyDescent="0.2">
      <c r="O124" s="21"/>
      <c r="P124" s="21"/>
      <c r="Q124" s="21"/>
      <c r="R124" s="21"/>
    </row>
    <row r="125" spans="1:18" s="95" customFormat="1" ht="15" customHeight="1" x14ac:dyDescent="0.2">
      <c r="A125" s="274" t="s">
        <v>85</v>
      </c>
      <c r="B125" s="275"/>
      <c r="C125" s="275"/>
      <c r="D125" s="275"/>
      <c r="E125" s="275"/>
      <c r="F125" s="275"/>
      <c r="G125" s="275"/>
      <c r="H125" s="275"/>
      <c r="I125" s="276"/>
      <c r="J125" s="73">
        <v>7</v>
      </c>
      <c r="K125" s="86" t="s">
        <v>119</v>
      </c>
      <c r="L125" s="171"/>
      <c r="O125" s="21"/>
      <c r="P125" s="21"/>
      <c r="Q125" s="21"/>
      <c r="R125" s="21"/>
    </row>
    <row r="126" spans="1:18" s="95" customFormat="1" ht="15" customHeight="1" x14ac:dyDescent="0.2">
      <c r="A126" s="168"/>
      <c r="B126" s="168"/>
      <c r="C126" s="168"/>
      <c r="D126" s="168"/>
      <c r="E126" s="168"/>
      <c r="F126" s="168"/>
      <c r="G126" s="168"/>
      <c r="H126" s="168"/>
      <c r="I126" s="168"/>
      <c r="J126" s="169"/>
      <c r="K126" s="170"/>
      <c r="L126" s="171"/>
      <c r="O126" s="21"/>
      <c r="P126" s="21"/>
      <c r="Q126" s="21"/>
      <c r="R126" s="21"/>
    </row>
    <row r="127" spans="1:18" s="95" customFormat="1" ht="15" customHeight="1" x14ac:dyDescent="0.2">
      <c r="A127" s="260" t="s">
        <v>86</v>
      </c>
      <c r="B127" s="261"/>
      <c r="C127" s="261"/>
      <c r="D127" s="261"/>
      <c r="E127" s="261"/>
      <c r="F127" s="261"/>
      <c r="G127" s="261"/>
      <c r="H127" s="261"/>
      <c r="I127" s="262"/>
      <c r="J127" s="79">
        <v>0</v>
      </c>
      <c r="K127" s="85" t="s">
        <v>119</v>
      </c>
      <c r="L127" s="171"/>
      <c r="O127" s="21"/>
      <c r="P127" s="21"/>
      <c r="Q127" s="21"/>
      <c r="R127" s="21"/>
    </row>
    <row r="128" spans="1:18" s="95" customFormat="1" ht="15" customHeight="1" x14ac:dyDescent="0.2">
      <c r="A128" s="263" t="s">
        <v>87</v>
      </c>
      <c r="B128" s="264"/>
      <c r="C128" s="264"/>
      <c r="D128" s="264"/>
      <c r="E128" s="264"/>
      <c r="F128" s="264"/>
      <c r="G128" s="264"/>
      <c r="H128" s="264"/>
      <c r="I128" s="265"/>
      <c r="J128" s="84">
        <v>7</v>
      </c>
      <c r="K128" s="86" t="s">
        <v>119</v>
      </c>
      <c r="L128" s="156"/>
      <c r="O128" s="21"/>
      <c r="P128" s="21"/>
      <c r="Q128" s="21"/>
      <c r="R128" s="21"/>
    </row>
    <row r="129" spans="1:18" s="95" customFormat="1" ht="15" customHeight="1" x14ac:dyDescent="0.2">
      <c r="A129" s="266" t="s">
        <v>88</v>
      </c>
      <c r="B129" s="267"/>
      <c r="C129" s="267"/>
      <c r="D129" s="267"/>
      <c r="E129" s="267"/>
      <c r="F129" s="267"/>
      <c r="G129" s="267"/>
      <c r="H129" s="267"/>
      <c r="I129" s="268"/>
      <c r="J129" s="75">
        <v>7</v>
      </c>
      <c r="K129" s="85" t="s">
        <v>119</v>
      </c>
      <c r="O129" s="21"/>
      <c r="P129" s="21"/>
      <c r="Q129" s="21"/>
      <c r="R129" s="21"/>
    </row>
    <row r="130" spans="1:18" s="95" customFormat="1" ht="15" customHeight="1" x14ac:dyDescent="0.2">
      <c r="O130" s="21"/>
      <c r="P130" s="21"/>
      <c r="Q130" s="21"/>
      <c r="R130" s="21"/>
    </row>
    <row r="131" spans="1:18" s="95" customFormat="1" ht="15" customHeight="1" x14ac:dyDescent="0.25">
      <c r="A131" s="269" t="s">
        <v>280</v>
      </c>
      <c r="B131" s="270"/>
      <c r="C131" s="270"/>
      <c r="D131" s="270"/>
      <c r="E131" s="270"/>
      <c r="F131" s="270"/>
      <c r="G131" s="270"/>
      <c r="H131" s="270"/>
      <c r="I131" s="270"/>
      <c r="J131" s="270"/>
      <c r="K131" s="270"/>
      <c r="L131" s="270"/>
      <c r="M131" s="271"/>
      <c r="O131" s="21"/>
      <c r="P131" s="21"/>
      <c r="Q131" s="21"/>
      <c r="R131" s="21"/>
    </row>
    <row r="132" spans="1:18" s="95" customFormat="1" ht="15" customHeight="1" x14ac:dyDescent="0.2">
      <c r="O132" s="21"/>
      <c r="P132" s="21"/>
      <c r="Q132" s="21"/>
      <c r="R132" s="21"/>
    </row>
    <row r="133" spans="1:18" s="95" customFormat="1" ht="15" customHeight="1" x14ac:dyDescent="0.2">
      <c r="A133" s="156"/>
      <c r="B133" s="272" t="s">
        <v>93</v>
      </c>
      <c r="C133" s="273"/>
      <c r="D133" s="168"/>
      <c r="O133" s="21"/>
      <c r="P133" s="21"/>
      <c r="Q133" s="21"/>
      <c r="R133" s="21"/>
    </row>
    <row r="134" spans="1:18" s="95" customFormat="1" ht="15" customHeight="1" x14ac:dyDescent="0.2">
      <c r="A134" s="155" t="s">
        <v>281</v>
      </c>
      <c r="B134" s="152">
        <v>155.35</v>
      </c>
      <c r="C134" s="153" t="s">
        <v>7</v>
      </c>
      <c r="D134" s="168"/>
      <c r="O134" s="21"/>
      <c r="P134" s="21"/>
      <c r="Q134" s="21"/>
      <c r="R134" s="21"/>
    </row>
    <row r="135" spans="1:18" s="95" customFormat="1" ht="15" customHeight="1" x14ac:dyDescent="0.2">
      <c r="O135" s="21"/>
      <c r="P135" s="21"/>
      <c r="Q135" s="21"/>
      <c r="R135" s="21"/>
    </row>
    <row r="136" spans="1:18" s="95" customFormat="1" ht="15" customHeight="1" x14ac:dyDescent="0.2">
      <c r="A136" s="274" t="s">
        <v>85</v>
      </c>
      <c r="B136" s="275"/>
      <c r="C136" s="275"/>
      <c r="D136" s="275"/>
      <c r="E136" s="275"/>
      <c r="F136" s="275"/>
      <c r="G136" s="275"/>
      <c r="H136" s="275"/>
      <c r="I136" s="276"/>
      <c r="J136" s="73">
        <v>155.35</v>
      </c>
      <c r="K136" s="74" t="s">
        <v>7</v>
      </c>
      <c r="L136" s="171"/>
      <c r="O136" s="21"/>
      <c r="P136" s="21"/>
      <c r="Q136" s="21"/>
      <c r="R136" s="21"/>
    </row>
    <row r="137" spans="1:18" s="95" customFormat="1" ht="15" customHeight="1" x14ac:dyDescent="0.2">
      <c r="A137" s="168"/>
      <c r="B137" s="168"/>
      <c r="C137" s="168"/>
      <c r="D137" s="168"/>
      <c r="E137" s="168"/>
      <c r="F137" s="168"/>
      <c r="G137" s="168"/>
      <c r="H137" s="168"/>
      <c r="I137" s="168"/>
      <c r="J137" s="169"/>
      <c r="K137" s="170"/>
      <c r="L137" s="171"/>
      <c r="O137" s="21"/>
      <c r="P137" s="21"/>
      <c r="Q137" s="21"/>
      <c r="R137" s="21"/>
    </row>
    <row r="138" spans="1:18" s="95" customFormat="1" ht="15" customHeight="1" x14ac:dyDescent="0.2">
      <c r="A138" s="260" t="s">
        <v>86</v>
      </c>
      <c r="B138" s="261"/>
      <c r="C138" s="261"/>
      <c r="D138" s="261"/>
      <c r="E138" s="261"/>
      <c r="F138" s="261"/>
      <c r="G138" s="261"/>
      <c r="H138" s="261"/>
      <c r="I138" s="262"/>
      <c r="J138" s="79">
        <v>0</v>
      </c>
      <c r="K138" s="85" t="s">
        <v>7</v>
      </c>
      <c r="L138" s="171"/>
      <c r="O138" s="21"/>
      <c r="P138" s="21"/>
      <c r="Q138" s="21"/>
      <c r="R138" s="21"/>
    </row>
    <row r="139" spans="1:18" s="95" customFormat="1" ht="15" customHeight="1" x14ac:dyDescent="0.2">
      <c r="A139" s="263" t="s">
        <v>87</v>
      </c>
      <c r="B139" s="264"/>
      <c r="C139" s="264"/>
      <c r="D139" s="264"/>
      <c r="E139" s="264"/>
      <c r="F139" s="264"/>
      <c r="G139" s="264"/>
      <c r="H139" s="264"/>
      <c r="I139" s="265"/>
      <c r="J139" s="84">
        <v>155.35</v>
      </c>
      <c r="K139" s="74" t="s">
        <v>7</v>
      </c>
      <c r="L139" s="156"/>
      <c r="O139" s="21"/>
      <c r="P139" s="21"/>
      <c r="Q139" s="21"/>
      <c r="R139" s="21"/>
    </row>
    <row r="140" spans="1:18" s="95" customFormat="1" ht="15" customHeight="1" x14ac:dyDescent="0.2">
      <c r="A140" s="266" t="s">
        <v>88</v>
      </c>
      <c r="B140" s="267"/>
      <c r="C140" s="267"/>
      <c r="D140" s="267"/>
      <c r="E140" s="267"/>
      <c r="F140" s="267"/>
      <c r="G140" s="267"/>
      <c r="H140" s="267"/>
      <c r="I140" s="268"/>
      <c r="J140" s="75">
        <f>J138+J139</f>
        <v>155.35</v>
      </c>
      <c r="K140" s="85" t="s">
        <v>7</v>
      </c>
      <c r="O140" s="21"/>
      <c r="P140" s="21"/>
      <c r="Q140" s="21"/>
      <c r="R140" s="21"/>
    </row>
    <row r="141" spans="1:18" s="95" customFormat="1" ht="15" customHeight="1" x14ac:dyDescent="0.2">
      <c r="O141" s="21"/>
      <c r="P141" s="21"/>
      <c r="Q141" s="21"/>
      <c r="R141" s="21"/>
    </row>
    <row r="142" spans="1:18" s="95" customFormat="1" ht="15" customHeight="1" x14ac:dyDescent="0.25">
      <c r="A142" s="277" t="s">
        <v>285</v>
      </c>
      <c r="B142" s="278"/>
      <c r="C142" s="278"/>
      <c r="D142" s="278"/>
      <c r="E142" s="278"/>
      <c r="F142" s="278"/>
      <c r="G142" s="278"/>
      <c r="H142" s="278"/>
      <c r="I142" s="278"/>
      <c r="J142" s="278"/>
      <c r="K142" s="278"/>
      <c r="L142" s="278"/>
      <c r="M142" s="278"/>
      <c r="O142" s="21"/>
      <c r="P142" s="21"/>
      <c r="Q142" s="21"/>
      <c r="R142" s="21"/>
    </row>
    <row r="143" spans="1:18" s="95" customFormat="1" ht="15" customHeight="1" x14ac:dyDescent="0.25">
      <c r="A143" s="269" t="s">
        <v>286</v>
      </c>
      <c r="B143" s="270"/>
      <c r="C143" s="270"/>
      <c r="D143" s="270"/>
      <c r="E143" s="270"/>
      <c r="F143" s="270"/>
      <c r="G143" s="270"/>
      <c r="H143" s="270"/>
      <c r="I143" s="270"/>
      <c r="J143" s="270"/>
      <c r="K143" s="270"/>
      <c r="L143" s="270"/>
      <c r="M143" s="271"/>
      <c r="O143" s="21"/>
      <c r="P143" s="21"/>
      <c r="Q143" s="21"/>
      <c r="R143" s="21"/>
    </row>
    <row r="144" spans="1:18" s="95" customFormat="1" ht="15" customHeight="1" x14ac:dyDescent="0.2">
      <c r="O144" s="21"/>
      <c r="P144" s="21"/>
      <c r="Q144" s="21"/>
      <c r="R144" s="21"/>
    </row>
    <row r="145" spans="1:18" s="95" customFormat="1" ht="15" customHeight="1" x14ac:dyDescent="0.2">
      <c r="A145" s="156"/>
      <c r="B145" s="272" t="s">
        <v>93</v>
      </c>
      <c r="C145" s="273"/>
      <c r="D145" s="168"/>
      <c r="O145" s="21"/>
      <c r="P145" s="21"/>
      <c r="Q145" s="21"/>
      <c r="R145" s="21"/>
    </row>
    <row r="146" spans="1:18" s="95" customFormat="1" ht="15" customHeight="1" x14ac:dyDescent="0.2">
      <c r="A146" s="155" t="s">
        <v>287</v>
      </c>
      <c r="B146" s="152">
        <v>0.36</v>
      </c>
      <c r="C146" s="153" t="s">
        <v>10</v>
      </c>
      <c r="D146" s="168"/>
      <c r="O146" s="21"/>
      <c r="P146" s="21"/>
      <c r="Q146" s="21"/>
      <c r="R146" s="21"/>
    </row>
    <row r="147" spans="1:18" s="95" customFormat="1" ht="15" customHeight="1" x14ac:dyDescent="0.2">
      <c r="O147" s="21"/>
      <c r="P147" s="21"/>
      <c r="Q147" s="21"/>
      <c r="R147" s="21"/>
    </row>
    <row r="148" spans="1:18" s="95" customFormat="1" ht="15" customHeight="1" x14ac:dyDescent="0.2">
      <c r="A148" s="274" t="s">
        <v>85</v>
      </c>
      <c r="B148" s="275"/>
      <c r="C148" s="275"/>
      <c r="D148" s="275"/>
      <c r="E148" s="275"/>
      <c r="F148" s="275"/>
      <c r="G148" s="275"/>
      <c r="H148" s="275"/>
      <c r="I148" s="276"/>
      <c r="J148" s="73">
        <v>0.36</v>
      </c>
      <c r="K148" s="74" t="s">
        <v>10</v>
      </c>
      <c r="L148" s="171"/>
      <c r="O148" s="21"/>
      <c r="P148" s="21"/>
      <c r="Q148" s="21"/>
      <c r="R148" s="21"/>
    </row>
    <row r="149" spans="1:18" s="95" customFormat="1" ht="15" customHeight="1" x14ac:dyDescent="0.2">
      <c r="A149" s="168"/>
      <c r="B149" s="168"/>
      <c r="C149" s="168"/>
      <c r="D149" s="168"/>
      <c r="E149" s="168"/>
      <c r="F149" s="168"/>
      <c r="G149" s="168"/>
      <c r="H149" s="168"/>
      <c r="I149" s="168"/>
      <c r="J149" s="169"/>
      <c r="K149" s="170"/>
      <c r="L149" s="171"/>
      <c r="O149" s="21"/>
      <c r="P149" s="21"/>
      <c r="Q149" s="21"/>
      <c r="R149" s="21"/>
    </row>
    <row r="150" spans="1:18" s="95" customFormat="1" ht="15" customHeight="1" x14ac:dyDescent="0.2">
      <c r="A150" s="260" t="s">
        <v>86</v>
      </c>
      <c r="B150" s="261"/>
      <c r="C150" s="261"/>
      <c r="D150" s="261"/>
      <c r="E150" s="261"/>
      <c r="F150" s="261"/>
      <c r="G150" s="261"/>
      <c r="H150" s="261"/>
      <c r="I150" s="262"/>
      <c r="J150" s="79">
        <v>0</v>
      </c>
      <c r="K150" s="85" t="s">
        <v>10</v>
      </c>
      <c r="L150" s="171"/>
      <c r="O150" s="21"/>
      <c r="P150" s="21"/>
      <c r="Q150" s="21"/>
      <c r="R150" s="21"/>
    </row>
    <row r="151" spans="1:18" s="95" customFormat="1" ht="15" customHeight="1" x14ac:dyDescent="0.2">
      <c r="A151" s="263" t="s">
        <v>87</v>
      </c>
      <c r="B151" s="264"/>
      <c r="C151" s="264"/>
      <c r="D151" s="264"/>
      <c r="E151" s="264"/>
      <c r="F151" s="264"/>
      <c r="G151" s="264"/>
      <c r="H151" s="264"/>
      <c r="I151" s="265"/>
      <c r="J151" s="84">
        <v>0.36</v>
      </c>
      <c r="K151" s="74" t="s">
        <v>10</v>
      </c>
      <c r="L151" s="156"/>
      <c r="O151" s="21"/>
      <c r="P151" s="21"/>
      <c r="Q151" s="21"/>
      <c r="R151" s="21"/>
    </row>
    <row r="152" spans="1:18" s="95" customFormat="1" ht="15" customHeight="1" x14ac:dyDescent="0.2">
      <c r="A152" s="266" t="s">
        <v>88</v>
      </c>
      <c r="B152" s="267"/>
      <c r="C152" s="267"/>
      <c r="D152" s="267"/>
      <c r="E152" s="267"/>
      <c r="F152" s="267"/>
      <c r="G152" s="267"/>
      <c r="H152" s="267"/>
      <c r="I152" s="268"/>
      <c r="J152" s="75">
        <f>J150+J151</f>
        <v>0.36</v>
      </c>
      <c r="K152" s="85" t="s">
        <v>10</v>
      </c>
      <c r="O152" s="21"/>
      <c r="P152" s="21"/>
      <c r="Q152" s="21"/>
      <c r="R152" s="21"/>
    </row>
    <row r="153" spans="1:18" s="95" customFormat="1" ht="15" customHeight="1" x14ac:dyDescent="0.2">
      <c r="O153" s="21"/>
      <c r="P153" s="21"/>
      <c r="Q153" s="21"/>
      <c r="R153" s="21"/>
    </row>
    <row r="154" spans="1:18" s="95" customFormat="1" ht="15" customHeight="1" x14ac:dyDescent="0.25">
      <c r="A154" s="277" t="s">
        <v>289</v>
      </c>
      <c r="B154" s="278"/>
      <c r="C154" s="278"/>
      <c r="D154" s="278"/>
      <c r="E154" s="278"/>
      <c r="F154" s="278"/>
      <c r="G154" s="278"/>
      <c r="H154" s="278"/>
      <c r="I154" s="278"/>
      <c r="J154" s="278"/>
      <c r="K154" s="278"/>
      <c r="L154" s="278"/>
      <c r="M154" s="278"/>
      <c r="O154" s="21"/>
      <c r="P154" s="21"/>
      <c r="Q154" s="21"/>
      <c r="R154" s="21"/>
    </row>
    <row r="155" spans="1:18" s="95" customFormat="1" ht="15" customHeight="1" x14ac:dyDescent="0.25">
      <c r="A155" s="269" t="s">
        <v>290</v>
      </c>
      <c r="B155" s="270"/>
      <c r="C155" s="270"/>
      <c r="D155" s="270"/>
      <c r="E155" s="270"/>
      <c r="F155" s="270"/>
      <c r="G155" s="270"/>
      <c r="H155" s="270"/>
      <c r="I155" s="270"/>
      <c r="J155" s="270"/>
      <c r="K155" s="270"/>
      <c r="L155" s="270"/>
      <c r="M155" s="271"/>
      <c r="O155" s="21"/>
      <c r="P155" s="21"/>
      <c r="Q155" s="21"/>
      <c r="R155" s="21"/>
    </row>
    <row r="156" spans="1:18" s="95" customFormat="1" ht="15" customHeight="1" x14ac:dyDescent="0.2">
      <c r="O156" s="21"/>
      <c r="P156" s="21"/>
      <c r="Q156" s="21"/>
      <c r="R156" s="21"/>
    </row>
    <row r="157" spans="1:18" s="95" customFormat="1" ht="15" customHeight="1" x14ac:dyDescent="0.2">
      <c r="A157" s="156"/>
      <c r="B157" s="272" t="s">
        <v>93</v>
      </c>
      <c r="C157" s="273"/>
      <c r="D157" s="168"/>
      <c r="O157" s="21"/>
      <c r="P157" s="21"/>
      <c r="Q157" s="21"/>
      <c r="R157" s="21"/>
    </row>
    <row r="158" spans="1:18" s="95" customFormat="1" ht="15" customHeight="1" x14ac:dyDescent="0.2">
      <c r="A158" s="155" t="s">
        <v>291</v>
      </c>
      <c r="B158" s="152">
        <v>11.05</v>
      </c>
      <c r="C158" s="153" t="s">
        <v>7</v>
      </c>
      <c r="D158" s="168"/>
      <c r="O158" s="21"/>
      <c r="P158" s="21"/>
      <c r="Q158" s="21"/>
      <c r="R158" s="21"/>
    </row>
    <row r="159" spans="1:18" s="95" customFormat="1" ht="15" customHeight="1" x14ac:dyDescent="0.2">
      <c r="O159" s="21"/>
      <c r="P159" s="21"/>
      <c r="Q159" s="21"/>
      <c r="R159" s="21"/>
    </row>
    <row r="160" spans="1:18" s="95" customFormat="1" ht="15" customHeight="1" x14ac:dyDescent="0.2">
      <c r="A160" s="274" t="s">
        <v>85</v>
      </c>
      <c r="B160" s="275"/>
      <c r="C160" s="275"/>
      <c r="D160" s="275"/>
      <c r="E160" s="275"/>
      <c r="F160" s="275"/>
      <c r="G160" s="275"/>
      <c r="H160" s="275"/>
      <c r="I160" s="276"/>
      <c r="J160" s="73">
        <v>11.05</v>
      </c>
      <c r="K160" s="74" t="s">
        <v>7</v>
      </c>
      <c r="L160" s="171"/>
      <c r="O160" s="21"/>
      <c r="P160" s="21"/>
      <c r="Q160" s="21"/>
      <c r="R160" s="21"/>
    </row>
    <row r="161" spans="1:18" s="95" customFormat="1" ht="15" customHeight="1" x14ac:dyDescent="0.2">
      <c r="A161" s="168"/>
      <c r="B161" s="168"/>
      <c r="C161" s="168"/>
      <c r="D161" s="168"/>
      <c r="E161" s="168"/>
      <c r="F161" s="168"/>
      <c r="G161" s="168"/>
      <c r="H161" s="168"/>
      <c r="I161" s="168"/>
      <c r="J161" s="169"/>
      <c r="K161" s="170"/>
      <c r="L161" s="171"/>
      <c r="O161" s="21"/>
      <c r="P161" s="21"/>
      <c r="Q161" s="21"/>
      <c r="R161" s="21"/>
    </row>
    <row r="162" spans="1:18" s="95" customFormat="1" ht="15" customHeight="1" x14ac:dyDescent="0.2">
      <c r="A162" s="260" t="s">
        <v>86</v>
      </c>
      <c r="B162" s="261"/>
      <c r="C162" s="261"/>
      <c r="D162" s="261"/>
      <c r="E162" s="261"/>
      <c r="F162" s="261"/>
      <c r="G162" s="261"/>
      <c r="H162" s="261"/>
      <c r="I162" s="262"/>
      <c r="J162" s="79">
        <v>0</v>
      </c>
      <c r="K162" s="85" t="s">
        <v>7</v>
      </c>
      <c r="L162" s="171"/>
      <c r="O162" s="21"/>
      <c r="P162" s="21"/>
      <c r="Q162" s="21"/>
      <c r="R162" s="21"/>
    </row>
    <row r="163" spans="1:18" s="95" customFormat="1" ht="15" customHeight="1" x14ac:dyDescent="0.2">
      <c r="A163" s="263" t="s">
        <v>87</v>
      </c>
      <c r="B163" s="264"/>
      <c r="C163" s="264"/>
      <c r="D163" s="264"/>
      <c r="E163" s="264"/>
      <c r="F163" s="264"/>
      <c r="G163" s="264"/>
      <c r="H163" s="264"/>
      <c r="I163" s="265"/>
      <c r="J163" s="84">
        <v>11.05</v>
      </c>
      <c r="K163" s="74" t="s">
        <v>7</v>
      </c>
      <c r="L163" s="156"/>
      <c r="O163" s="21"/>
      <c r="P163" s="21"/>
      <c r="Q163" s="21"/>
      <c r="R163" s="21"/>
    </row>
    <row r="164" spans="1:18" s="95" customFormat="1" ht="15" customHeight="1" x14ac:dyDescent="0.2">
      <c r="A164" s="266" t="s">
        <v>88</v>
      </c>
      <c r="B164" s="267"/>
      <c r="C164" s="267"/>
      <c r="D164" s="267"/>
      <c r="E164" s="267"/>
      <c r="F164" s="267"/>
      <c r="G164" s="267"/>
      <c r="H164" s="267"/>
      <c r="I164" s="268"/>
      <c r="J164" s="75">
        <f>J162+J163</f>
        <v>11.05</v>
      </c>
      <c r="K164" s="85" t="s">
        <v>7</v>
      </c>
      <c r="O164" s="21"/>
      <c r="P164" s="21"/>
      <c r="Q164" s="21"/>
      <c r="R164" s="21"/>
    </row>
    <row r="165" spans="1:18" s="95" customFormat="1" ht="15" customHeight="1" x14ac:dyDescent="0.2">
      <c r="O165" s="21"/>
      <c r="P165" s="21"/>
      <c r="Q165" s="21"/>
      <c r="R165" s="21"/>
    </row>
    <row r="166" spans="1:18" s="95" customFormat="1" ht="15" customHeight="1" x14ac:dyDescent="0.25">
      <c r="A166" s="277" t="s">
        <v>293</v>
      </c>
      <c r="B166" s="278"/>
      <c r="C166" s="278"/>
      <c r="D166" s="278"/>
      <c r="E166" s="278"/>
      <c r="F166" s="278"/>
      <c r="G166" s="278"/>
      <c r="H166" s="278"/>
      <c r="I166" s="278"/>
      <c r="J166" s="278"/>
      <c r="K166" s="278"/>
      <c r="L166" s="278"/>
      <c r="M166" s="278"/>
      <c r="O166" s="21"/>
      <c r="P166" s="21"/>
      <c r="Q166" s="21"/>
      <c r="R166" s="21"/>
    </row>
    <row r="167" spans="1:18" s="95" customFormat="1" ht="15" customHeight="1" x14ac:dyDescent="0.25">
      <c r="A167" s="269" t="s">
        <v>294</v>
      </c>
      <c r="B167" s="270"/>
      <c r="C167" s="270"/>
      <c r="D167" s="270"/>
      <c r="E167" s="270"/>
      <c r="F167" s="270"/>
      <c r="G167" s="270"/>
      <c r="H167" s="270"/>
      <c r="I167" s="270"/>
      <c r="J167" s="270"/>
      <c r="K167" s="270"/>
      <c r="L167" s="270"/>
      <c r="M167" s="271"/>
      <c r="O167" s="21"/>
      <c r="P167" s="21"/>
      <c r="Q167" s="21"/>
      <c r="R167" s="21"/>
    </row>
    <row r="168" spans="1:18" s="95" customFormat="1" ht="15" customHeight="1" x14ac:dyDescent="0.2">
      <c r="O168" s="21"/>
      <c r="P168" s="21"/>
      <c r="Q168" s="21"/>
      <c r="R168" s="21"/>
    </row>
    <row r="169" spans="1:18" s="95" customFormat="1" ht="15" customHeight="1" x14ac:dyDescent="0.2">
      <c r="A169" s="156"/>
      <c r="B169" s="272" t="s">
        <v>93</v>
      </c>
      <c r="C169" s="273"/>
      <c r="D169" s="168"/>
      <c r="O169" s="21"/>
      <c r="P169" s="21"/>
      <c r="Q169" s="21"/>
      <c r="R169" s="21"/>
    </row>
    <row r="170" spans="1:18" s="95" customFormat="1" ht="15" customHeight="1" x14ac:dyDescent="0.2">
      <c r="A170" s="155" t="s">
        <v>295</v>
      </c>
      <c r="B170" s="152">
        <v>257.76</v>
      </c>
      <c r="C170" s="153" t="s">
        <v>7</v>
      </c>
      <c r="D170" s="168"/>
      <c r="O170" s="21"/>
      <c r="P170" s="21"/>
      <c r="Q170" s="21"/>
      <c r="R170" s="21"/>
    </row>
    <row r="171" spans="1:18" s="95" customFormat="1" ht="15" customHeight="1" x14ac:dyDescent="0.2">
      <c r="O171" s="21"/>
      <c r="P171" s="21"/>
      <c r="Q171" s="21"/>
      <c r="R171" s="21"/>
    </row>
    <row r="172" spans="1:18" s="95" customFormat="1" ht="15" customHeight="1" x14ac:dyDescent="0.2">
      <c r="A172" s="274" t="s">
        <v>85</v>
      </c>
      <c r="B172" s="275"/>
      <c r="C172" s="275"/>
      <c r="D172" s="275"/>
      <c r="E172" s="275"/>
      <c r="F172" s="275"/>
      <c r="G172" s="275"/>
      <c r="H172" s="275"/>
      <c r="I172" s="276"/>
      <c r="J172" s="73">
        <v>257.76</v>
      </c>
      <c r="K172" s="74" t="s">
        <v>7</v>
      </c>
      <c r="L172" s="171"/>
      <c r="O172" s="21"/>
      <c r="P172" s="21"/>
      <c r="Q172" s="21"/>
      <c r="R172" s="21"/>
    </row>
    <row r="173" spans="1:18" s="95" customFormat="1" ht="15" customHeight="1" x14ac:dyDescent="0.2">
      <c r="A173" s="168"/>
      <c r="B173" s="168"/>
      <c r="C173" s="168"/>
      <c r="D173" s="168"/>
      <c r="E173" s="168"/>
      <c r="F173" s="168"/>
      <c r="G173" s="168"/>
      <c r="H173" s="168"/>
      <c r="I173" s="168"/>
      <c r="J173" s="169"/>
      <c r="K173" s="170"/>
      <c r="L173" s="171"/>
      <c r="O173" s="21"/>
      <c r="P173" s="21"/>
      <c r="Q173" s="21"/>
      <c r="R173" s="21"/>
    </row>
    <row r="174" spans="1:18" s="95" customFormat="1" ht="15" customHeight="1" x14ac:dyDescent="0.2">
      <c r="A174" s="260" t="s">
        <v>86</v>
      </c>
      <c r="B174" s="261"/>
      <c r="C174" s="261"/>
      <c r="D174" s="261"/>
      <c r="E174" s="261"/>
      <c r="F174" s="261"/>
      <c r="G174" s="261"/>
      <c r="H174" s="261"/>
      <c r="I174" s="262"/>
      <c r="J174" s="79">
        <v>0</v>
      </c>
      <c r="K174" s="85" t="s">
        <v>7</v>
      </c>
      <c r="L174" s="171"/>
      <c r="O174" s="21"/>
      <c r="P174" s="21"/>
      <c r="Q174" s="21"/>
      <c r="R174" s="21"/>
    </row>
    <row r="175" spans="1:18" s="95" customFormat="1" ht="15" customHeight="1" x14ac:dyDescent="0.2">
      <c r="A175" s="263" t="s">
        <v>87</v>
      </c>
      <c r="B175" s="264"/>
      <c r="C175" s="264"/>
      <c r="D175" s="264"/>
      <c r="E175" s="264"/>
      <c r="F175" s="264"/>
      <c r="G175" s="264"/>
      <c r="H175" s="264"/>
      <c r="I175" s="265"/>
      <c r="J175" s="84">
        <v>257.76</v>
      </c>
      <c r="K175" s="74" t="s">
        <v>7</v>
      </c>
      <c r="L175" s="156"/>
      <c r="O175" s="21"/>
      <c r="P175" s="21"/>
      <c r="Q175" s="21"/>
      <c r="R175" s="21"/>
    </row>
    <row r="176" spans="1:18" s="95" customFormat="1" ht="15" customHeight="1" x14ac:dyDescent="0.2">
      <c r="A176" s="266" t="s">
        <v>88</v>
      </c>
      <c r="B176" s="267"/>
      <c r="C176" s="267"/>
      <c r="D176" s="267"/>
      <c r="E176" s="267"/>
      <c r="F176" s="267"/>
      <c r="G176" s="267"/>
      <c r="H176" s="267"/>
      <c r="I176" s="268"/>
      <c r="J176" s="75">
        <f>J174+J175</f>
        <v>257.76</v>
      </c>
      <c r="K176" s="85" t="s">
        <v>7</v>
      </c>
      <c r="O176" s="21"/>
      <c r="P176" s="21"/>
      <c r="Q176" s="21"/>
      <c r="R176" s="21"/>
    </row>
    <row r="177" spans="1:18" s="95" customFormat="1" ht="15" customHeight="1" x14ac:dyDescent="0.2">
      <c r="O177" s="21"/>
      <c r="P177" s="21"/>
      <c r="Q177" s="21"/>
      <c r="R177" s="21"/>
    </row>
    <row r="178" spans="1:18" s="95" customFormat="1" ht="15" customHeight="1" x14ac:dyDescent="0.25">
      <c r="A178" s="277" t="s">
        <v>298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78"/>
      <c r="O178" s="21"/>
      <c r="P178" s="21"/>
      <c r="Q178" s="21"/>
      <c r="R178" s="21"/>
    </row>
    <row r="179" spans="1:18" s="95" customFormat="1" ht="15" customHeight="1" x14ac:dyDescent="0.25">
      <c r="A179" s="269" t="s">
        <v>299</v>
      </c>
      <c r="B179" s="270"/>
      <c r="C179" s="270"/>
      <c r="D179" s="270"/>
      <c r="E179" s="270"/>
      <c r="F179" s="270"/>
      <c r="G179" s="270"/>
      <c r="H179" s="270"/>
      <c r="I179" s="270"/>
      <c r="J179" s="270"/>
      <c r="K179" s="270"/>
      <c r="L179" s="270"/>
      <c r="M179" s="271"/>
      <c r="O179" s="21"/>
      <c r="P179" s="21"/>
      <c r="Q179" s="21"/>
      <c r="R179" s="21"/>
    </row>
    <row r="180" spans="1:18" s="95" customFormat="1" ht="15" customHeight="1" x14ac:dyDescent="0.2">
      <c r="O180" s="21"/>
      <c r="P180" s="21"/>
      <c r="Q180" s="21"/>
      <c r="R180" s="21"/>
    </row>
    <row r="181" spans="1:18" s="95" customFormat="1" ht="15" customHeight="1" x14ac:dyDescent="0.2">
      <c r="A181" s="156"/>
      <c r="B181" s="272" t="s">
        <v>274</v>
      </c>
      <c r="C181" s="273"/>
      <c r="D181" s="168"/>
      <c r="O181" s="21"/>
      <c r="P181" s="21"/>
      <c r="Q181" s="21"/>
      <c r="R181" s="21"/>
    </row>
    <row r="182" spans="1:18" s="95" customFormat="1" ht="15" customHeight="1" x14ac:dyDescent="0.2">
      <c r="A182" s="155" t="s">
        <v>300</v>
      </c>
      <c r="B182" s="152">
        <v>2</v>
      </c>
      <c r="C182" s="153" t="s">
        <v>301</v>
      </c>
      <c r="D182" s="168"/>
      <c r="O182" s="21"/>
      <c r="P182" s="21"/>
      <c r="Q182" s="21"/>
      <c r="R182" s="21"/>
    </row>
    <row r="183" spans="1:18" s="95" customFormat="1" ht="15" customHeight="1" x14ac:dyDescent="0.2">
      <c r="A183" s="155" t="s">
        <v>302</v>
      </c>
      <c r="B183" s="152">
        <v>2</v>
      </c>
      <c r="C183" s="153" t="s">
        <v>301</v>
      </c>
      <c r="D183" s="168"/>
      <c r="O183" s="21"/>
      <c r="P183" s="21"/>
      <c r="Q183" s="21"/>
      <c r="R183" s="21"/>
    </row>
    <row r="184" spans="1:18" s="95" customFormat="1" ht="15" customHeight="1" x14ac:dyDescent="0.2">
      <c r="A184" s="189"/>
      <c r="B184" s="190"/>
      <c r="C184" s="189"/>
      <c r="D184" s="168"/>
      <c r="O184" s="21"/>
      <c r="P184" s="21"/>
      <c r="Q184" s="21"/>
      <c r="R184" s="21"/>
    </row>
    <row r="185" spans="1:18" s="95" customFormat="1" ht="15" customHeight="1" x14ac:dyDescent="0.2">
      <c r="A185" s="274" t="s">
        <v>85</v>
      </c>
      <c r="B185" s="275"/>
      <c r="C185" s="275"/>
      <c r="D185" s="275"/>
      <c r="E185" s="275"/>
      <c r="F185" s="275"/>
      <c r="G185" s="275"/>
      <c r="H185" s="275"/>
      <c r="I185" s="276"/>
      <c r="J185" s="73">
        <v>4</v>
      </c>
      <c r="K185" s="74" t="s">
        <v>301</v>
      </c>
      <c r="O185" s="21"/>
      <c r="P185" s="21"/>
      <c r="Q185" s="21"/>
      <c r="R185" s="21"/>
    </row>
    <row r="186" spans="1:18" s="95" customFormat="1" ht="15" customHeight="1" x14ac:dyDescent="0.2">
      <c r="A186" s="168"/>
      <c r="B186" s="168"/>
      <c r="C186" s="168"/>
      <c r="D186" s="168"/>
      <c r="E186" s="168"/>
      <c r="F186" s="168"/>
      <c r="G186" s="168"/>
      <c r="H186" s="168"/>
      <c r="I186" s="168"/>
      <c r="J186" s="169"/>
      <c r="K186" s="170"/>
      <c r="O186" s="21"/>
      <c r="P186" s="21"/>
      <c r="Q186" s="21"/>
      <c r="R186" s="21"/>
    </row>
    <row r="187" spans="1:18" s="95" customFormat="1" ht="15" customHeight="1" x14ac:dyDescent="0.2">
      <c r="A187" s="260" t="s">
        <v>86</v>
      </c>
      <c r="B187" s="261"/>
      <c r="C187" s="261"/>
      <c r="D187" s="261"/>
      <c r="E187" s="261"/>
      <c r="F187" s="261"/>
      <c r="G187" s="261"/>
      <c r="H187" s="261"/>
      <c r="I187" s="262"/>
      <c r="J187" s="79">
        <v>0</v>
      </c>
      <c r="K187" s="85" t="s">
        <v>301</v>
      </c>
      <c r="O187" s="21"/>
      <c r="P187" s="21"/>
      <c r="Q187" s="21"/>
      <c r="R187" s="21"/>
    </row>
    <row r="188" spans="1:18" s="95" customFormat="1" ht="15" customHeight="1" x14ac:dyDescent="0.2">
      <c r="A188" s="263" t="s">
        <v>87</v>
      </c>
      <c r="B188" s="264"/>
      <c r="C188" s="264"/>
      <c r="D188" s="264"/>
      <c r="E188" s="264"/>
      <c r="F188" s="264"/>
      <c r="G188" s="264"/>
      <c r="H188" s="264"/>
      <c r="I188" s="265"/>
      <c r="J188" s="84">
        <v>4</v>
      </c>
      <c r="K188" s="74" t="s">
        <v>301</v>
      </c>
      <c r="O188" s="21"/>
      <c r="P188" s="21"/>
      <c r="Q188" s="21"/>
      <c r="R188" s="21"/>
    </row>
    <row r="189" spans="1:18" s="95" customFormat="1" ht="15" customHeight="1" x14ac:dyDescent="0.2">
      <c r="A189" s="266" t="s">
        <v>88</v>
      </c>
      <c r="B189" s="267"/>
      <c r="C189" s="267"/>
      <c r="D189" s="267"/>
      <c r="E189" s="267"/>
      <c r="F189" s="267"/>
      <c r="G189" s="267"/>
      <c r="H189" s="267"/>
      <c r="I189" s="268"/>
      <c r="J189" s="75">
        <f>J187+J188</f>
        <v>4</v>
      </c>
      <c r="K189" s="85" t="s">
        <v>301</v>
      </c>
      <c r="O189" s="21"/>
      <c r="P189" s="21"/>
      <c r="Q189" s="21"/>
      <c r="R189" s="21"/>
    </row>
    <row r="190" spans="1:18" s="95" customFormat="1" ht="15" customHeight="1" x14ac:dyDescent="0.2">
      <c r="A190" s="189"/>
      <c r="B190" s="190"/>
      <c r="C190" s="189"/>
      <c r="D190" s="168"/>
      <c r="O190" s="21"/>
      <c r="P190" s="21"/>
      <c r="Q190" s="21"/>
      <c r="R190" s="21"/>
    </row>
    <row r="191" spans="1:18" s="95" customFormat="1" ht="15" customHeight="1" x14ac:dyDescent="0.25">
      <c r="A191" s="269" t="s">
        <v>311</v>
      </c>
      <c r="B191" s="270"/>
      <c r="C191" s="270"/>
      <c r="D191" s="270"/>
      <c r="E191" s="270"/>
      <c r="F191" s="270"/>
      <c r="G191" s="270"/>
      <c r="H191" s="270"/>
      <c r="I191" s="270"/>
      <c r="J191" s="270"/>
      <c r="K191" s="270"/>
      <c r="L191" s="270"/>
      <c r="M191" s="271"/>
      <c r="O191" s="21"/>
      <c r="P191" s="21"/>
      <c r="Q191" s="21"/>
      <c r="R191" s="21"/>
    </row>
    <row r="192" spans="1:18" s="95" customFormat="1" ht="15" customHeight="1" x14ac:dyDescent="0.2">
      <c r="O192" s="21"/>
      <c r="P192" s="21"/>
      <c r="Q192" s="21"/>
      <c r="R192" s="21"/>
    </row>
    <row r="193" spans="1:18" s="95" customFormat="1" ht="15" customHeight="1" x14ac:dyDescent="0.2">
      <c r="A193" s="156"/>
      <c r="B193" s="272" t="s">
        <v>274</v>
      </c>
      <c r="C193" s="273"/>
      <c r="D193" s="168"/>
      <c r="O193" s="21"/>
      <c r="P193" s="21"/>
      <c r="Q193" s="21"/>
      <c r="R193" s="21"/>
    </row>
    <row r="194" spans="1:18" s="95" customFormat="1" ht="15" customHeight="1" x14ac:dyDescent="0.2">
      <c r="A194" s="155" t="s">
        <v>302</v>
      </c>
      <c r="B194" s="152">
        <v>2</v>
      </c>
      <c r="C194" s="153" t="s">
        <v>301</v>
      </c>
      <c r="D194" s="168"/>
      <c r="O194" s="21"/>
      <c r="P194" s="21"/>
      <c r="Q194" s="21"/>
      <c r="R194" s="21"/>
    </row>
    <row r="195" spans="1:18" s="95" customFormat="1" ht="15" customHeight="1" x14ac:dyDescent="0.2">
      <c r="A195" s="189"/>
      <c r="B195" s="190"/>
      <c r="C195" s="189"/>
      <c r="D195" s="168"/>
      <c r="O195" s="21"/>
      <c r="P195" s="21"/>
      <c r="Q195" s="21"/>
      <c r="R195" s="21"/>
    </row>
    <row r="196" spans="1:18" s="95" customFormat="1" ht="15" customHeight="1" x14ac:dyDescent="0.2">
      <c r="A196" s="274" t="s">
        <v>85</v>
      </c>
      <c r="B196" s="275"/>
      <c r="C196" s="275"/>
      <c r="D196" s="275"/>
      <c r="E196" s="275"/>
      <c r="F196" s="275"/>
      <c r="G196" s="275"/>
      <c r="H196" s="275"/>
      <c r="I196" s="276"/>
      <c r="J196" s="73">
        <v>2</v>
      </c>
      <c r="K196" s="74" t="s">
        <v>301</v>
      </c>
      <c r="O196" s="21"/>
      <c r="P196" s="21"/>
      <c r="Q196" s="21"/>
      <c r="R196" s="21"/>
    </row>
    <row r="197" spans="1:18" s="95" customFormat="1" ht="15" customHeight="1" x14ac:dyDescent="0.2">
      <c r="A197" s="168"/>
      <c r="B197" s="168"/>
      <c r="C197" s="168"/>
      <c r="D197" s="168"/>
      <c r="E197" s="168"/>
      <c r="F197" s="168"/>
      <c r="G197" s="168"/>
      <c r="H197" s="168"/>
      <c r="I197" s="168"/>
      <c r="J197" s="169"/>
      <c r="K197" s="170"/>
      <c r="O197" s="21"/>
      <c r="P197" s="21"/>
      <c r="Q197" s="21"/>
      <c r="R197" s="21"/>
    </row>
    <row r="198" spans="1:18" s="95" customFormat="1" ht="15" customHeight="1" x14ac:dyDescent="0.2">
      <c r="A198" s="260" t="s">
        <v>86</v>
      </c>
      <c r="B198" s="261"/>
      <c r="C198" s="261"/>
      <c r="D198" s="261"/>
      <c r="E198" s="261"/>
      <c r="F198" s="261"/>
      <c r="G198" s="261"/>
      <c r="H198" s="261"/>
      <c r="I198" s="262"/>
      <c r="J198" s="79">
        <v>0</v>
      </c>
      <c r="K198" s="85" t="s">
        <v>301</v>
      </c>
      <c r="O198" s="21"/>
      <c r="P198" s="21"/>
      <c r="Q198" s="21"/>
      <c r="R198" s="21"/>
    </row>
    <row r="199" spans="1:18" s="95" customFormat="1" ht="15" customHeight="1" x14ac:dyDescent="0.2">
      <c r="A199" s="263" t="s">
        <v>87</v>
      </c>
      <c r="B199" s="264"/>
      <c r="C199" s="264"/>
      <c r="D199" s="264"/>
      <c r="E199" s="264"/>
      <c r="F199" s="264"/>
      <c r="G199" s="264"/>
      <c r="H199" s="264"/>
      <c r="I199" s="265"/>
      <c r="J199" s="84">
        <v>2</v>
      </c>
      <c r="K199" s="74" t="s">
        <v>301</v>
      </c>
      <c r="O199" s="21"/>
      <c r="P199" s="21"/>
      <c r="Q199" s="21"/>
      <c r="R199" s="21"/>
    </row>
    <row r="200" spans="1:18" s="95" customFormat="1" ht="15" customHeight="1" x14ac:dyDescent="0.2">
      <c r="A200" s="266" t="s">
        <v>88</v>
      </c>
      <c r="B200" s="267"/>
      <c r="C200" s="267"/>
      <c r="D200" s="267"/>
      <c r="E200" s="267"/>
      <c r="F200" s="267"/>
      <c r="G200" s="267"/>
      <c r="H200" s="267"/>
      <c r="I200" s="268"/>
      <c r="J200" s="75">
        <f>J198+J199</f>
        <v>2</v>
      </c>
      <c r="K200" s="85" t="s">
        <v>301</v>
      </c>
      <c r="O200" s="21"/>
      <c r="P200" s="21"/>
      <c r="Q200" s="21"/>
      <c r="R200" s="21"/>
    </row>
    <row r="201" spans="1:18" s="95" customFormat="1" ht="15" customHeight="1" x14ac:dyDescent="0.2">
      <c r="O201" s="21"/>
      <c r="P201" s="21"/>
      <c r="Q201" s="21"/>
      <c r="R201" s="21"/>
    </row>
    <row r="202" spans="1:18" s="95" customFormat="1" ht="15" customHeight="1" x14ac:dyDescent="0.25">
      <c r="A202" s="269" t="s">
        <v>312</v>
      </c>
      <c r="B202" s="270"/>
      <c r="C202" s="270"/>
      <c r="D202" s="270"/>
      <c r="E202" s="270"/>
      <c r="F202" s="270"/>
      <c r="G202" s="270"/>
      <c r="H202" s="270"/>
      <c r="I202" s="270"/>
      <c r="J202" s="270"/>
      <c r="K202" s="270"/>
      <c r="L202" s="270"/>
      <c r="M202" s="271"/>
      <c r="O202" s="21"/>
      <c r="P202" s="21"/>
      <c r="Q202" s="21"/>
      <c r="R202" s="21"/>
    </row>
    <row r="203" spans="1:18" s="95" customFormat="1" ht="15" customHeight="1" x14ac:dyDescent="0.2">
      <c r="O203" s="21"/>
      <c r="P203" s="21"/>
      <c r="Q203" s="21"/>
      <c r="R203" s="21"/>
    </row>
    <row r="204" spans="1:18" s="95" customFormat="1" ht="15" customHeight="1" x14ac:dyDescent="0.2">
      <c r="A204" s="156"/>
      <c r="B204" s="272" t="s">
        <v>274</v>
      </c>
      <c r="C204" s="273"/>
      <c r="D204" s="168"/>
      <c r="O204" s="21"/>
      <c r="P204" s="21"/>
      <c r="Q204" s="21"/>
      <c r="R204" s="21"/>
    </row>
    <row r="205" spans="1:18" s="95" customFormat="1" ht="15" customHeight="1" x14ac:dyDescent="0.2">
      <c r="A205" s="155" t="s">
        <v>302</v>
      </c>
      <c r="B205" s="152">
        <v>2</v>
      </c>
      <c r="C205" s="153" t="s">
        <v>301</v>
      </c>
      <c r="D205" s="168"/>
      <c r="O205" s="21"/>
      <c r="P205" s="21"/>
      <c r="Q205" s="21"/>
      <c r="R205" s="21"/>
    </row>
    <row r="206" spans="1:18" s="95" customFormat="1" ht="15" customHeight="1" x14ac:dyDescent="0.2">
      <c r="A206" s="189"/>
      <c r="B206" s="190"/>
      <c r="C206" s="189"/>
      <c r="D206" s="168"/>
      <c r="O206" s="21"/>
      <c r="P206" s="21"/>
      <c r="Q206" s="21"/>
      <c r="R206" s="21"/>
    </row>
    <row r="207" spans="1:18" s="95" customFormat="1" ht="15" customHeight="1" x14ac:dyDescent="0.2">
      <c r="A207" s="274" t="s">
        <v>85</v>
      </c>
      <c r="B207" s="275"/>
      <c r="C207" s="275"/>
      <c r="D207" s="275"/>
      <c r="E207" s="275"/>
      <c r="F207" s="275"/>
      <c r="G207" s="275"/>
      <c r="H207" s="275"/>
      <c r="I207" s="276"/>
      <c r="J207" s="73">
        <v>2</v>
      </c>
      <c r="K207" s="74" t="s">
        <v>301</v>
      </c>
      <c r="O207" s="21"/>
      <c r="P207" s="21"/>
      <c r="Q207" s="21"/>
      <c r="R207" s="21"/>
    </row>
    <row r="208" spans="1:18" s="95" customFormat="1" ht="15" customHeight="1" x14ac:dyDescent="0.2">
      <c r="A208" s="168"/>
      <c r="B208" s="168"/>
      <c r="C208" s="168"/>
      <c r="D208" s="168"/>
      <c r="E208" s="168"/>
      <c r="F208" s="168"/>
      <c r="G208" s="168"/>
      <c r="H208" s="168"/>
      <c r="I208" s="168"/>
      <c r="J208" s="169"/>
      <c r="K208" s="170"/>
      <c r="O208" s="21"/>
      <c r="P208" s="21"/>
      <c r="Q208" s="21"/>
      <c r="R208" s="21"/>
    </row>
    <row r="209" spans="1:18" s="95" customFormat="1" ht="15" customHeight="1" x14ac:dyDescent="0.2">
      <c r="A209" s="260" t="s">
        <v>86</v>
      </c>
      <c r="B209" s="261"/>
      <c r="C209" s="261"/>
      <c r="D209" s="261"/>
      <c r="E209" s="261"/>
      <c r="F209" s="261"/>
      <c r="G209" s="261"/>
      <c r="H209" s="261"/>
      <c r="I209" s="262"/>
      <c r="J209" s="79">
        <v>0</v>
      </c>
      <c r="K209" s="85" t="s">
        <v>301</v>
      </c>
      <c r="O209" s="21"/>
      <c r="P209" s="21"/>
      <c r="Q209" s="21"/>
      <c r="R209" s="21"/>
    </row>
    <row r="210" spans="1:18" s="95" customFormat="1" ht="15" customHeight="1" x14ac:dyDescent="0.2">
      <c r="A210" s="263" t="s">
        <v>87</v>
      </c>
      <c r="B210" s="264"/>
      <c r="C210" s="264"/>
      <c r="D210" s="264"/>
      <c r="E210" s="264"/>
      <c r="F210" s="264"/>
      <c r="G210" s="264"/>
      <c r="H210" s="264"/>
      <c r="I210" s="265"/>
      <c r="J210" s="84">
        <v>2</v>
      </c>
      <c r="K210" s="74" t="s">
        <v>301</v>
      </c>
      <c r="O210" s="21"/>
      <c r="P210" s="21"/>
      <c r="Q210" s="21"/>
      <c r="R210" s="21"/>
    </row>
    <row r="211" spans="1:18" s="95" customFormat="1" ht="15" customHeight="1" x14ac:dyDescent="0.2">
      <c r="A211" s="266" t="s">
        <v>88</v>
      </c>
      <c r="B211" s="267"/>
      <c r="C211" s="267"/>
      <c r="D211" s="267"/>
      <c r="E211" s="267"/>
      <c r="F211" s="267"/>
      <c r="G211" s="267"/>
      <c r="H211" s="267"/>
      <c r="I211" s="268"/>
      <c r="J211" s="75">
        <f>J209+J210</f>
        <v>2</v>
      </c>
      <c r="K211" s="85" t="s">
        <v>301</v>
      </c>
      <c r="O211" s="21"/>
      <c r="P211" s="21"/>
      <c r="Q211" s="21"/>
      <c r="R211" s="21"/>
    </row>
    <row r="212" spans="1:18" s="95" customFormat="1" ht="15" customHeight="1" x14ac:dyDescent="0.2">
      <c r="O212" s="21"/>
      <c r="P212" s="21"/>
      <c r="Q212" s="21"/>
      <c r="R212" s="21"/>
    </row>
    <row r="213" spans="1:18" x14ac:dyDescent="0.2">
      <c r="N213" s="95"/>
    </row>
    <row r="214" spans="1:18" s="61" customFormat="1" ht="15" x14ac:dyDescent="0.25">
      <c r="A214" s="277" t="s">
        <v>304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78"/>
      <c r="O214" s="21"/>
      <c r="P214" s="21"/>
      <c r="Q214" s="21"/>
      <c r="R214" s="21"/>
    </row>
    <row r="215" spans="1:18" s="95" customFormat="1" ht="15" x14ac:dyDescent="0.25">
      <c r="A215" s="269" t="s">
        <v>305</v>
      </c>
      <c r="B215" s="270"/>
      <c r="C215" s="270"/>
      <c r="D215" s="270"/>
      <c r="E215" s="270"/>
      <c r="F215" s="270"/>
      <c r="G215" s="270"/>
      <c r="H215" s="270"/>
      <c r="I215" s="270"/>
      <c r="J215" s="270"/>
      <c r="K215" s="270"/>
      <c r="L215" s="270"/>
      <c r="M215" s="271"/>
      <c r="O215" s="21"/>
      <c r="P215" s="21"/>
      <c r="Q215" s="21"/>
      <c r="R215" s="21"/>
    </row>
    <row r="216" spans="1:18" s="95" customFormat="1" x14ac:dyDescent="0.2">
      <c r="O216" s="21"/>
      <c r="P216" s="21"/>
      <c r="Q216" s="21"/>
      <c r="R216" s="21"/>
    </row>
    <row r="217" spans="1:18" s="95" customFormat="1" x14ac:dyDescent="0.2">
      <c r="A217" s="156"/>
      <c r="B217" s="272" t="s">
        <v>93</v>
      </c>
      <c r="C217" s="273"/>
      <c r="D217" s="168"/>
      <c r="O217" s="21"/>
      <c r="P217" s="21"/>
      <c r="Q217" s="21"/>
      <c r="R217" s="21"/>
    </row>
    <row r="218" spans="1:18" s="95" customFormat="1" x14ac:dyDescent="0.2">
      <c r="A218" s="155" t="s">
        <v>306</v>
      </c>
      <c r="B218" s="152">
        <v>18.73</v>
      </c>
      <c r="C218" s="153" t="s">
        <v>7</v>
      </c>
      <c r="D218" s="168"/>
      <c r="O218" s="21"/>
      <c r="P218" s="21"/>
      <c r="Q218" s="21"/>
      <c r="R218" s="21"/>
    </row>
    <row r="219" spans="1:18" s="95" customFormat="1" x14ac:dyDescent="0.2">
      <c r="O219" s="21"/>
      <c r="P219" s="21"/>
      <c r="Q219" s="21"/>
      <c r="R219" s="21"/>
    </row>
    <row r="220" spans="1:18" s="61" customFormat="1" ht="14.25" customHeight="1" x14ac:dyDescent="0.2">
      <c r="A220" s="274" t="s">
        <v>85</v>
      </c>
      <c r="B220" s="275"/>
      <c r="C220" s="275"/>
      <c r="D220" s="275"/>
      <c r="E220" s="275"/>
      <c r="F220" s="275"/>
      <c r="G220" s="275"/>
      <c r="H220" s="275"/>
      <c r="I220" s="276"/>
      <c r="J220" s="73">
        <v>18.73</v>
      </c>
      <c r="K220" s="74" t="s">
        <v>7</v>
      </c>
      <c r="L220" s="171"/>
      <c r="M220" s="95"/>
      <c r="O220" s="21"/>
      <c r="P220" s="21"/>
      <c r="Q220" s="21"/>
      <c r="R220" s="21"/>
    </row>
    <row r="221" spans="1:18" s="61" customFormat="1" ht="15" x14ac:dyDescent="0.2">
      <c r="A221" s="168"/>
      <c r="B221" s="168"/>
      <c r="C221" s="168"/>
      <c r="D221" s="168"/>
      <c r="E221" s="168"/>
      <c r="F221" s="168"/>
      <c r="G221" s="168"/>
      <c r="H221" s="168"/>
      <c r="I221" s="168"/>
      <c r="J221" s="169"/>
      <c r="K221" s="170"/>
      <c r="L221" s="171"/>
      <c r="M221" s="95"/>
      <c r="O221" s="21"/>
      <c r="P221" s="21"/>
      <c r="Q221" s="21"/>
      <c r="R221" s="21"/>
    </row>
    <row r="222" spans="1:18" s="95" customFormat="1" ht="15" x14ac:dyDescent="0.2">
      <c r="A222" s="260" t="s">
        <v>86</v>
      </c>
      <c r="B222" s="261"/>
      <c r="C222" s="261"/>
      <c r="D222" s="261"/>
      <c r="E222" s="261"/>
      <c r="F222" s="261"/>
      <c r="G222" s="261"/>
      <c r="H222" s="261"/>
      <c r="I222" s="262"/>
      <c r="J222" s="79">
        <v>0</v>
      </c>
      <c r="K222" s="85" t="s">
        <v>7</v>
      </c>
      <c r="L222" s="171"/>
      <c r="O222" s="21"/>
      <c r="P222" s="21"/>
      <c r="Q222" s="21"/>
      <c r="R222" s="21"/>
    </row>
    <row r="223" spans="1:18" s="61" customFormat="1" ht="15" x14ac:dyDescent="0.2">
      <c r="A223" s="263" t="s">
        <v>87</v>
      </c>
      <c r="B223" s="264"/>
      <c r="C223" s="264"/>
      <c r="D223" s="264"/>
      <c r="E223" s="264"/>
      <c r="F223" s="264"/>
      <c r="G223" s="264"/>
      <c r="H223" s="264"/>
      <c r="I223" s="265"/>
      <c r="J223" s="84">
        <v>18.73</v>
      </c>
      <c r="K223" s="74" t="s">
        <v>7</v>
      </c>
      <c r="L223" s="156"/>
      <c r="M223" s="95"/>
      <c r="O223" s="21"/>
      <c r="P223" s="21"/>
      <c r="Q223" s="21"/>
      <c r="R223" s="21"/>
    </row>
    <row r="224" spans="1:18" s="95" customFormat="1" ht="15" x14ac:dyDescent="0.2">
      <c r="A224" s="266" t="s">
        <v>88</v>
      </c>
      <c r="B224" s="267"/>
      <c r="C224" s="267"/>
      <c r="D224" s="267"/>
      <c r="E224" s="267"/>
      <c r="F224" s="267"/>
      <c r="G224" s="267"/>
      <c r="H224" s="267"/>
      <c r="I224" s="268"/>
      <c r="J224" s="75">
        <f>J222+J223</f>
        <v>18.73</v>
      </c>
      <c r="K224" s="85" t="s">
        <v>7</v>
      </c>
      <c r="O224" s="21"/>
      <c r="P224" s="21"/>
      <c r="Q224" s="21"/>
      <c r="R224" s="21"/>
    </row>
    <row r="226" spans="1:13" ht="15" x14ac:dyDescent="0.25">
      <c r="A226" s="269" t="s">
        <v>307</v>
      </c>
      <c r="B226" s="270"/>
      <c r="C226" s="270"/>
      <c r="D226" s="270"/>
      <c r="E226" s="270"/>
      <c r="F226" s="270"/>
      <c r="G226" s="270"/>
      <c r="H226" s="270"/>
      <c r="I226" s="270"/>
      <c r="J226" s="270"/>
      <c r="K226" s="270"/>
      <c r="L226" s="270"/>
      <c r="M226" s="271"/>
    </row>
    <row r="227" spans="1:13" x14ac:dyDescent="0.2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</row>
    <row r="228" spans="1:13" x14ac:dyDescent="0.2">
      <c r="A228" s="156"/>
      <c r="B228" s="272" t="s">
        <v>93</v>
      </c>
      <c r="C228" s="273"/>
      <c r="D228" s="168"/>
      <c r="E228" s="95"/>
      <c r="F228" s="95"/>
      <c r="G228" s="95"/>
      <c r="H228" s="95"/>
      <c r="I228" s="95"/>
      <c r="J228" s="95"/>
      <c r="K228" s="95"/>
      <c r="L228" s="95"/>
      <c r="M228" s="95"/>
    </row>
    <row r="229" spans="1:13" x14ac:dyDescent="0.2">
      <c r="A229" s="155" t="s">
        <v>308</v>
      </c>
      <c r="B229" s="152">
        <v>16.41</v>
      </c>
      <c r="C229" s="153" t="s">
        <v>7</v>
      </c>
      <c r="D229" s="168"/>
      <c r="E229" s="95"/>
      <c r="F229" s="95"/>
      <c r="G229" s="95"/>
      <c r="H229" s="95"/>
      <c r="I229" s="95"/>
      <c r="J229" s="95"/>
      <c r="K229" s="95"/>
      <c r="L229" s="95"/>
      <c r="M229" s="95"/>
    </row>
    <row r="230" spans="1:13" x14ac:dyDescent="0.2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</row>
    <row r="231" spans="1:13" ht="15" x14ac:dyDescent="0.2">
      <c r="A231" s="274" t="s">
        <v>85</v>
      </c>
      <c r="B231" s="275"/>
      <c r="C231" s="275"/>
      <c r="D231" s="275"/>
      <c r="E231" s="275"/>
      <c r="F231" s="275"/>
      <c r="G231" s="275"/>
      <c r="H231" s="275"/>
      <c r="I231" s="276"/>
      <c r="J231" s="73">
        <v>16.41</v>
      </c>
      <c r="K231" s="74" t="s">
        <v>7</v>
      </c>
      <c r="L231" s="171"/>
      <c r="M231" s="95"/>
    </row>
    <row r="232" spans="1:13" ht="15" x14ac:dyDescent="0.2">
      <c r="A232" s="168"/>
      <c r="B232" s="168"/>
      <c r="C232" s="168"/>
      <c r="D232" s="168"/>
      <c r="E232" s="168"/>
      <c r="F232" s="168"/>
      <c r="G232" s="168"/>
      <c r="H232" s="168"/>
      <c r="I232" s="168"/>
      <c r="J232" s="169"/>
      <c r="K232" s="170"/>
      <c r="L232" s="171"/>
      <c r="M232" s="95"/>
    </row>
    <row r="233" spans="1:13" ht="15" x14ac:dyDescent="0.2">
      <c r="A233" s="260" t="s">
        <v>86</v>
      </c>
      <c r="B233" s="261"/>
      <c r="C233" s="261"/>
      <c r="D233" s="261"/>
      <c r="E233" s="261"/>
      <c r="F233" s="261"/>
      <c r="G233" s="261"/>
      <c r="H233" s="261"/>
      <c r="I233" s="262"/>
      <c r="J233" s="79">
        <v>0</v>
      </c>
      <c r="K233" s="85" t="s">
        <v>7</v>
      </c>
      <c r="L233" s="171"/>
      <c r="M233" s="95"/>
    </row>
    <row r="234" spans="1:13" ht="15" x14ac:dyDescent="0.2">
      <c r="A234" s="263" t="s">
        <v>87</v>
      </c>
      <c r="B234" s="264"/>
      <c r="C234" s="264"/>
      <c r="D234" s="264"/>
      <c r="E234" s="264"/>
      <c r="F234" s="264"/>
      <c r="G234" s="264"/>
      <c r="H234" s="264"/>
      <c r="I234" s="265"/>
      <c r="J234" s="84">
        <v>16.41</v>
      </c>
      <c r="K234" s="74" t="s">
        <v>7</v>
      </c>
      <c r="L234" s="156"/>
      <c r="M234" s="95"/>
    </row>
    <row r="235" spans="1:13" ht="15" x14ac:dyDescent="0.2">
      <c r="A235" s="266" t="s">
        <v>88</v>
      </c>
      <c r="B235" s="267"/>
      <c r="C235" s="267"/>
      <c r="D235" s="267"/>
      <c r="E235" s="267"/>
      <c r="F235" s="267"/>
      <c r="G235" s="267"/>
      <c r="H235" s="267"/>
      <c r="I235" s="268"/>
      <c r="J235" s="75">
        <f>J233+J234</f>
        <v>16.41</v>
      </c>
      <c r="K235" s="85" t="s">
        <v>7</v>
      </c>
      <c r="L235" s="95"/>
      <c r="M235" s="95"/>
    </row>
    <row r="242" spans="2:7" ht="15" x14ac:dyDescent="0.25">
      <c r="B242" s="89"/>
      <c r="C242"/>
      <c r="D242"/>
      <c r="E242"/>
      <c r="F242"/>
      <c r="G242"/>
    </row>
    <row r="243" spans="2:7" ht="15" x14ac:dyDescent="0.2">
      <c r="B243" s="257" t="s">
        <v>231</v>
      </c>
      <c r="C243" s="257"/>
      <c r="D243" s="257"/>
      <c r="E243" s="257"/>
      <c r="F243" s="257"/>
      <c r="G243" s="257"/>
    </row>
    <row r="244" spans="2:7" ht="15" x14ac:dyDescent="0.25">
      <c r="B244" s="90"/>
      <c r="C244" s="256" t="s">
        <v>232</v>
      </c>
      <c r="D244" s="256"/>
      <c r="E244" s="256"/>
      <c r="F244" s="90"/>
      <c r="G244"/>
    </row>
  </sheetData>
  <mergeCells count="126">
    <mergeCell ref="A211:I211"/>
    <mergeCell ref="A202:M202"/>
    <mergeCell ref="B204:C204"/>
    <mergeCell ref="A207:I207"/>
    <mergeCell ref="A209:I209"/>
    <mergeCell ref="A210:I210"/>
    <mergeCell ref="A114:I114"/>
    <mergeCell ref="A118:I118"/>
    <mergeCell ref="B122:C122"/>
    <mergeCell ref="A125:I125"/>
    <mergeCell ref="A127:I127"/>
    <mergeCell ref="A128:I128"/>
    <mergeCell ref="A129:I129"/>
    <mergeCell ref="A131:M131"/>
    <mergeCell ref="B133:C133"/>
    <mergeCell ref="A117:I117"/>
    <mergeCell ref="A94:I94"/>
    <mergeCell ref="A95:I95"/>
    <mergeCell ref="A96:I96"/>
    <mergeCell ref="A98:M98"/>
    <mergeCell ref="B100:C100"/>
    <mergeCell ref="A103:I103"/>
    <mergeCell ref="A107:I107"/>
    <mergeCell ref="A109:M109"/>
    <mergeCell ref="B111:C111"/>
    <mergeCell ref="A76:M76"/>
    <mergeCell ref="B78:C78"/>
    <mergeCell ref="A81:I81"/>
    <mergeCell ref="A83:I83"/>
    <mergeCell ref="A84:I84"/>
    <mergeCell ref="A85:I85"/>
    <mergeCell ref="A87:M87"/>
    <mergeCell ref="B89:C89"/>
    <mergeCell ref="A92:I92"/>
    <mergeCell ref="A61:I61"/>
    <mergeCell ref="A62:I62"/>
    <mergeCell ref="A63:I63"/>
    <mergeCell ref="A65:M65"/>
    <mergeCell ref="B68:C68"/>
    <mergeCell ref="A70:I70"/>
    <mergeCell ref="A72:I72"/>
    <mergeCell ref="A73:I73"/>
    <mergeCell ref="A74:I74"/>
    <mergeCell ref="A166:M166"/>
    <mergeCell ref="A167:M167"/>
    <mergeCell ref="B169:C169"/>
    <mergeCell ref="A172:I172"/>
    <mergeCell ref="A12:M12"/>
    <mergeCell ref="B14:C14"/>
    <mergeCell ref="A17:I17"/>
    <mergeCell ref="A19:I19"/>
    <mergeCell ref="A20:I20"/>
    <mergeCell ref="A154:M154"/>
    <mergeCell ref="A21:I21"/>
    <mergeCell ref="A116:I116"/>
    <mergeCell ref="A105:I105"/>
    <mergeCell ref="A106:I106"/>
    <mergeCell ref="A23:M23"/>
    <mergeCell ref="B26:C26"/>
    <mergeCell ref="A24:M24"/>
    <mergeCell ref="A31:I31"/>
    <mergeCell ref="A33:I33"/>
    <mergeCell ref="A34:I34"/>
    <mergeCell ref="A35:I35"/>
    <mergeCell ref="A37:M37"/>
    <mergeCell ref="B39:C39"/>
    <mergeCell ref="A59:I59"/>
    <mergeCell ref="A148:I148"/>
    <mergeCell ref="A120:M120"/>
    <mergeCell ref="A155:M155"/>
    <mergeCell ref="B157:C157"/>
    <mergeCell ref="A160:I160"/>
    <mergeCell ref="A162:I162"/>
    <mergeCell ref="A163:I163"/>
    <mergeCell ref="A164:I164"/>
    <mergeCell ref="A136:I136"/>
    <mergeCell ref="A138:I138"/>
    <mergeCell ref="A139:I139"/>
    <mergeCell ref="A152:I152"/>
    <mergeCell ref="A140:I140"/>
    <mergeCell ref="A142:M142"/>
    <mergeCell ref="A150:I150"/>
    <mergeCell ref="A151:I151"/>
    <mergeCell ref="A143:M143"/>
    <mergeCell ref="B145:C145"/>
    <mergeCell ref="A11:M11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A191:M191"/>
    <mergeCell ref="B193:C193"/>
    <mergeCell ref="B181:C181"/>
    <mergeCell ref="A187:I187"/>
    <mergeCell ref="A189:I189"/>
    <mergeCell ref="A185:I185"/>
    <mergeCell ref="A188:I188"/>
    <mergeCell ref="A174:I174"/>
    <mergeCell ref="A175:I175"/>
    <mergeCell ref="A176:I176"/>
    <mergeCell ref="A178:M178"/>
    <mergeCell ref="A179:M179"/>
    <mergeCell ref="A196:I196"/>
    <mergeCell ref="A198:I198"/>
    <mergeCell ref="A199:I199"/>
    <mergeCell ref="A200:I200"/>
    <mergeCell ref="A214:M214"/>
    <mergeCell ref="A215:M215"/>
    <mergeCell ref="B217:C217"/>
    <mergeCell ref="A220:I220"/>
    <mergeCell ref="A222:I222"/>
    <mergeCell ref="C244:E244"/>
    <mergeCell ref="A233:I233"/>
    <mergeCell ref="A234:I234"/>
    <mergeCell ref="B243:G243"/>
    <mergeCell ref="A223:I223"/>
    <mergeCell ref="A224:I224"/>
    <mergeCell ref="A226:M226"/>
    <mergeCell ref="B228:C228"/>
    <mergeCell ref="A231:I231"/>
    <mergeCell ref="A235:I235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63" fitToHeight="0" orientation="portrait" horizontalDpi="360" verticalDpi="360" r:id="rId1"/>
  <headerFooter>
    <oddHeader>&amp;RBM06 - MEMORIAL  BOTAFOGO</oddHead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4"/>
  <sheetViews>
    <sheetView view="pageBreakPreview" zoomScaleNormal="100" zoomScaleSheetLayoutView="100" workbookViewId="0">
      <selection activeCell="H150" sqref="H150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305"/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</row>
    <row r="2" spans="1:13" ht="18.75" x14ac:dyDescent="0.3">
      <c r="A2" s="306" t="s">
        <v>234</v>
      </c>
      <c r="B2" s="306"/>
      <c r="C2" s="306"/>
      <c r="D2" s="306"/>
      <c r="E2" s="306"/>
      <c r="F2" s="70"/>
      <c r="G2" s="70"/>
      <c r="H2" s="307" t="s">
        <v>235</v>
      </c>
      <c r="I2" s="307"/>
      <c r="J2" s="307"/>
      <c r="K2" s="307"/>
      <c r="L2" s="307"/>
      <c r="M2" s="70"/>
    </row>
    <row r="3" spans="1:13" ht="15.75" x14ac:dyDescent="0.25">
      <c r="A3" s="308" t="s">
        <v>236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13" ht="15.75" x14ac:dyDescent="0.25">
      <c r="A4" s="309" t="s">
        <v>237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</row>
    <row r="5" spans="1:13" ht="15.75" x14ac:dyDescent="0.25">
      <c r="A5" s="304" t="s">
        <v>238</v>
      </c>
      <c r="B5" s="304"/>
      <c r="C5" s="304"/>
      <c r="D5" s="304"/>
      <c r="E5" s="304"/>
      <c r="F5" s="304"/>
      <c r="G5" s="304" t="s">
        <v>239</v>
      </c>
      <c r="H5" s="304"/>
      <c r="I5" s="304"/>
      <c r="J5" s="304"/>
      <c r="K5" s="304"/>
      <c r="L5" s="304"/>
      <c r="M5" s="304"/>
    </row>
    <row r="6" spans="1:13" x14ac:dyDescent="0.25">
      <c r="A6" s="302"/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</row>
    <row r="7" spans="1:13" x14ac:dyDescent="0.25">
      <c r="A7" s="302"/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302"/>
    </row>
    <row r="8" spans="1:13" x14ac:dyDescent="0.25">
      <c r="A8" s="302"/>
      <c r="B8" s="302"/>
      <c r="C8" s="302"/>
      <c r="D8" s="302"/>
      <c r="E8" s="302"/>
      <c r="F8" s="302"/>
      <c r="G8" s="302"/>
      <c r="H8" s="302"/>
      <c r="I8" s="302"/>
      <c r="J8" s="302"/>
      <c r="K8" s="302"/>
      <c r="L8" s="302"/>
      <c r="M8" s="302"/>
    </row>
    <row r="9" spans="1:13" x14ac:dyDescent="0.25">
      <c r="A9" s="302"/>
      <c r="B9" s="302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</row>
    <row r="10" spans="1:13" x14ac:dyDescent="0.25">
      <c r="A10" s="302"/>
      <c r="B10" s="302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</row>
    <row r="11" spans="1:13" x14ac:dyDescent="0.25">
      <c r="A11" s="302"/>
      <c r="B11" s="302"/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2"/>
    </row>
    <row r="12" spans="1:13" x14ac:dyDescent="0.25">
      <c r="A12" s="302"/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</row>
    <row r="13" spans="1:13" x14ac:dyDescent="0.25">
      <c r="A13" s="302"/>
      <c r="B13" s="302"/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</row>
    <row r="14" spans="1:13" x14ac:dyDescent="0.25">
      <c r="A14" s="302"/>
      <c r="B14" s="302"/>
      <c r="C14" s="302"/>
      <c r="D14" s="302"/>
      <c r="E14" s="302"/>
      <c r="F14" s="302"/>
      <c r="G14" s="302"/>
      <c r="H14" s="302"/>
      <c r="I14" s="302"/>
      <c r="J14" s="302"/>
      <c r="K14" s="302"/>
      <c r="L14" s="302"/>
      <c r="M14" s="302"/>
    </row>
    <row r="15" spans="1:13" x14ac:dyDescent="0.25">
      <c r="A15" s="302"/>
      <c r="B15" s="302"/>
      <c r="C15" s="302"/>
      <c r="D15" s="302"/>
      <c r="E15" s="302"/>
      <c r="F15" s="302"/>
      <c r="G15" s="302"/>
      <c r="H15" s="302"/>
      <c r="I15" s="302"/>
      <c r="J15" s="302"/>
      <c r="K15" s="302"/>
      <c r="L15" s="302"/>
      <c r="M15" s="302"/>
    </row>
    <row r="16" spans="1:13" x14ac:dyDescent="0.25">
      <c r="A16" s="302"/>
      <c r="B16" s="302"/>
      <c r="C16" s="302"/>
      <c r="D16" s="302"/>
      <c r="E16" s="302"/>
      <c r="F16" s="302"/>
      <c r="G16" s="302"/>
      <c r="H16" s="302"/>
      <c r="I16" s="302"/>
      <c r="J16" s="302"/>
      <c r="K16" s="302"/>
      <c r="L16" s="302"/>
      <c r="M16" s="302"/>
    </row>
    <row r="17" spans="1:13" x14ac:dyDescent="0.25">
      <c r="A17" s="302"/>
      <c r="B17" s="302"/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</row>
    <row r="18" spans="1:13" x14ac:dyDescent="0.25">
      <c r="A18" s="302"/>
      <c r="B18" s="302"/>
      <c r="C18" s="302"/>
      <c r="D18" s="302"/>
      <c r="E18" s="302"/>
      <c r="F18" s="302"/>
      <c r="G18" s="302"/>
      <c r="H18" s="302"/>
      <c r="I18" s="302"/>
      <c r="J18" s="302"/>
      <c r="K18" s="302"/>
      <c r="L18" s="302"/>
      <c r="M18" s="302"/>
    </row>
    <row r="19" spans="1:13" x14ac:dyDescent="0.25">
      <c r="A19" s="302"/>
      <c r="B19" s="302"/>
      <c r="C19" s="302"/>
      <c r="D19" s="302"/>
      <c r="E19" s="302"/>
      <c r="F19" s="302"/>
      <c r="G19" s="302"/>
      <c r="H19" s="302"/>
      <c r="I19" s="302"/>
      <c r="J19" s="302"/>
      <c r="K19" s="302"/>
      <c r="L19" s="302"/>
      <c r="M19" s="302"/>
    </row>
    <row r="20" spans="1:13" x14ac:dyDescent="0.25">
      <c r="A20" s="302"/>
      <c r="B20" s="302"/>
      <c r="C20" s="302"/>
      <c r="D20" s="302"/>
      <c r="E20" s="302"/>
      <c r="F20" s="302"/>
      <c r="G20" s="302"/>
      <c r="H20" s="302"/>
      <c r="I20" s="302"/>
      <c r="J20" s="302"/>
      <c r="K20" s="302"/>
      <c r="L20" s="302"/>
      <c r="M20" s="302"/>
    </row>
    <row r="21" spans="1:13" ht="15.75" x14ac:dyDescent="0.25">
      <c r="A21" s="303" t="s">
        <v>242</v>
      </c>
      <c r="B21" s="303"/>
      <c r="C21" s="303"/>
      <c r="D21" s="303"/>
      <c r="E21" s="303"/>
      <c r="F21" s="303"/>
      <c r="G21" s="303" t="s">
        <v>282</v>
      </c>
      <c r="H21" s="303"/>
      <c r="I21" s="303"/>
      <c r="J21" s="303"/>
      <c r="K21" s="303"/>
      <c r="L21" s="303"/>
      <c r="M21" s="303"/>
    </row>
    <row r="22" spans="1:13" x14ac:dyDescent="0.25">
      <c r="A22" s="302"/>
      <c r="B22" s="302"/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</row>
    <row r="23" spans="1:13" x14ac:dyDescent="0.25">
      <c r="A23" s="302"/>
      <c r="B23" s="302"/>
      <c r="C23" s="302"/>
      <c r="D23" s="302"/>
      <c r="E23" s="302"/>
      <c r="F23" s="302"/>
      <c r="G23" s="302"/>
      <c r="H23" s="302"/>
      <c r="I23" s="302"/>
      <c r="J23" s="302"/>
      <c r="K23" s="302"/>
      <c r="L23" s="302"/>
      <c r="M23" s="302"/>
    </row>
    <row r="24" spans="1:13" x14ac:dyDescent="0.25">
      <c r="A24" s="302"/>
      <c r="B24" s="302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</row>
    <row r="25" spans="1:13" x14ac:dyDescent="0.25">
      <c r="A25" s="302"/>
      <c r="B25" s="302"/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</row>
    <row r="26" spans="1:13" x14ac:dyDescent="0.25">
      <c r="A26" s="302"/>
      <c r="B26" s="302"/>
      <c r="C26" s="302"/>
      <c r="D26" s="302"/>
      <c r="E26" s="302"/>
      <c r="F26" s="302"/>
      <c r="G26" s="302"/>
      <c r="H26" s="302"/>
      <c r="I26" s="302"/>
      <c r="J26" s="302"/>
      <c r="K26" s="302"/>
      <c r="L26" s="302"/>
      <c r="M26" s="302"/>
    </row>
    <row r="27" spans="1:13" x14ac:dyDescent="0.25">
      <c r="A27" s="302"/>
      <c r="B27" s="302"/>
      <c r="C27" s="302"/>
      <c r="D27" s="302"/>
      <c r="E27" s="302"/>
      <c r="F27" s="302"/>
      <c r="G27" s="302"/>
      <c r="H27" s="302"/>
      <c r="I27" s="302"/>
      <c r="J27" s="302"/>
      <c r="K27" s="302"/>
      <c r="L27" s="302"/>
      <c r="M27" s="302"/>
    </row>
    <row r="28" spans="1:13" x14ac:dyDescent="0.25">
      <c r="A28" s="302"/>
      <c r="B28" s="302"/>
      <c r="C28" s="302"/>
      <c r="D28" s="302"/>
      <c r="E28" s="302"/>
      <c r="F28" s="302"/>
      <c r="G28" s="302"/>
      <c r="H28" s="302"/>
      <c r="I28" s="302"/>
      <c r="J28" s="302"/>
      <c r="K28" s="302"/>
      <c r="L28" s="302"/>
      <c r="M28" s="302"/>
    </row>
    <row r="29" spans="1:13" x14ac:dyDescent="0.25">
      <c r="A29" s="302"/>
      <c r="B29" s="302"/>
      <c r="C29" s="302"/>
      <c r="D29" s="302"/>
      <c r="E29" s="302"/>
      <c r="F29" s="302"/>
      <c r="G29" s="302"/>
      <c r="H29" s="302"/>
      <c r="I29" s="302"/>
      <c r="J29" s="302"/>
      <c r="K29" s="302"/>
      <c r="L29" s="302"/>
      <c r="M29" s="302"/>
    </row>
    <row r="30" spans="1:13" x14ac:dyDescent="0.25">
      <c r="A30" s="302"/>
      <c r="B30" s="302"/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</row>
    <row r="31" spans="1:13" x14ac:dyDescent="0.25">
      <c r="A31" s="302"/>
      <c r="B31" s="302"/>
      <c r="C31" s="302"/>
      <c r="D31" s="302"/>
      <c r="E31" s="302"/>
      <c r="F31" s="302"/>
      <c r="G31" s="302"/>
      <c r="H31" s="302"/>
      <c r="I31" s="302"/>
      <c r="J31" s="302"/>
      <c r="K31" s="302"/>
      <c r="L31" s="302"/>
      <c r="M31" s="302"/>
    </row>
    <row r="32" spans="1:13" x14ac:dyDescent="0.25">
      <c r="A32" s="302"/>
      <c r="B32" s="302"/>
      <c r="C32" s="302"/>
      <c r="D32" s="302"/>
      <c r="E32" s="302"/>
      <c r="F32" s="302"/>
      <c r="G32" s="302"/>
      <c r="H32" s="302"/>
      <c r="I32" s="302"/>
      <c r="J32" s="302"/>
      <c r="K32" s="302"/>
      <c r="L32" s="302"/>
      <c r="M32" s="302"/>
    </row>
    <row r="33" spans="1:13" x14ac:dyDescent="0.25">
      <c r="A33" s="302"/>
      <c r="B33" s="302"/>
      <c r="C33" s="302"/>
      <c r="D33" s="302"/>
      <c r="E33" s="302"/>
      <c r="F33" s="302"/>
      <c r="G33" s="302"/>
      <c r="H33" s="302"/>
      <c r="I33" s="302"/>
      <c r="J33" s="302"/>
      <c r="K33" s="302"/>
      <c r="L33" s="302"/>
      <c r="M33" s="302"/>
    </row>
    <row r="34" spans="1:13" x14ac:dyDescent="0.25">
      <c r="A34" s="302"/>
      <c r="B34" s="302"/>
      <c r="C34" s="302"/>
      <c r="D34" s="302"/>
      <c r="E34" s="302"/>
      <c r="F34" s="302"/>
      <c r="G34" s="302"/>
      <c r="H34" s="302"/>
      <c r="I34" s="302"/>
      <c r="J34" s="302"/>
      <c r="K34" s="302"/>
      <c r="L34" s="302"/>
      <c r="M34" s="302"/>
    </row>
    <row r="35" spans="1:13" x14ac:dyDescent="0.25">
      <c r="A35" s="302"/>
      <c r="B35" s="302"/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</row>
    <row r="36" spans="1:13" x14ac:dyDescent="0.25">
      <c r="A36" s="302"/>
      <c r="B36" s="302"/>
      <c r="C36" s="302"/>
      <c r="D36" s="302"/>
      <c r="E36" s="302"/>
      <c r="F36" s="302"/>
      <c r="G36" s="302"/>
      <c r="H36" s="302"/>
      <c r="I36" s="302"/>
      <c r="J36" s="302"/>
      <c r="K36" s="302"/>
      <c r="L36" s="302"/>
      <c r="M36" s="302"/>
    </row>
    <row r="37" spans="1:13" x14ac:dyDescent="0.25">
      <c r="A37" s="302"/>
      <c r="B37" s="302"/>
      <c r="C37" s="302"/>
      <c r="D37" s="302"/>
      <c r="E37" s="302"/>
      <c r="F37" s="302"/>
      <c r="G37" s="302"/>
      <c r="H37" s="302"/>
      <c r="I37" s="302"/>
      <c r="J37" s="302"/>
      <c r="K37" s="302"/>
      <c r="L37" s="302"/>
      <c r="M37" s="302"/>
    </row>
    <row r="38" spans="1:13" x14ac:dyDescent="0.25">
      <c r="A38" s="302"/>
      <c r="B38" s="302"/>
      <c r="C38" s="302"/>
      <c r="D38" s="302"/>
      <c r="E38" s="302"/>
      <c r="F38" s="302"/>
      <c r="G38" s="302"/>
      <c r="H38" s="302"/>
      <c r="I38" s="302"/>
      <c r="J38" s="302"/>
      <c r="K38" s="302"/>
      <c r="L38" s="302"/>
      <c r="M38" s="302"/>
    </row>
    <row r="39" spans="1:13" ht="15.75" x14ac:dyDescent="0.25">
      <c r="A39" s="303" t="s">
        <v>283</v>
      </c>
      <c r="B39" s="303"/>
      <c r="C39" s="303"/>
      <c r="D39" s="303"/>
      <c r="E39" s="303"/>
      <c r="F39" s="303"/>
      <c r="G39" s="303" t="s">
        <v>284</v>
      </c>
      <c r="H39" s="303"/>
      <c r="I39" s="303"/>
      <c r="J39" s="303"/>
      <c r="K39" s="303"/>
      <c r="L39" s="303"/>
      <c r="M39" s="303"/>
    </row>
    <row r="40" spans="1:13" x14ac:dyDescent="0.25">
      <c r="A40" s="302"/>
      <c r="B40" s="302"/>
      <c r="C40" s="302"/>
      <c r="D40" s="302"/>
      <c r="E40" s="302"/>
      <c r="F40" s="302"/>
      <c r="G40" s="302"/>
      <c r="H40" s="302"/>
      <c r="I40" s="302"/>
      <c r="J40" s="302"/>
      <c r="K40" s="302"/>
      <c r="L40" s="302"/>
      <c r="M40" s="302"/>
    </row>
    <row r="41" spans="1:13" x14ac:dyDescent="0.25">
      <c r="A41" s="302"/>
      <c r="B41" s="302"/>
      <c r="C41" s="302"/>
      <c r="D41" s="302"/>
      <c r="E41" s="302"/>
      <c r="F41" s="302"/>
      <c r="G41" s="302"/>
      <c r="H41" s="302"/>
      <c r="I41" s="302"/>
      <c r="J41" s="302"/>
      <c r="K41" s="302"/>
      <c r="L41" s="302"/>
      <c r="M41" s="302"/>
    </row>
    <row r="42" spans="1:13" x14ac:dyDescent="0.25">
      <c r="A42" s="302"/>
      <c r="B42" s="302"/>
      <c r="C42" s="302"/>
      <c r="D42" s="302"/>
      <c r="E42" s="302"/>
      <c r="F42" s="302"/>
      <c r="G42" s="302"/>
      <c r="H42" s="302"/>
      <c r="I42" s="302"/>
      <c r="J42" s="302"/>
      <c r="K42" s="302"/>
      <c r="L42" s="302"/>
      <c r="M42" s="302"/>
    </row>
    <row r="43" spans="1:13" x14ac:dyDescent="0.25">
      <c r="A43" s="302"/>
      <c r="B43" s="302"/>
      <c r="C43" s="302"/>
      <c r="D43" s="302"/>
      <c r="E43" s="302"/>
      <c r="F43" s="302"/>
      <c r="G43" s="302"/>
      <c r="H43" s="302"/>
      <c r="I43" s="302"/>
      <c r="J43" s="302"/>
      <c r="K43" s="302"/>
      <c r="L43" s="302"/>
      <c r="M43" s="302"/>
    </row>
    <row r="44" spans="1:13" x14ac:dyDescent="0.25">
      <c r="A44" s="302"/>
      <c r="B44" s="302"/>
      <c r="C44" s="302"/>
      <c r="D44" s="302"/>
      <c r="E44" s="302"/>
      <c r="F44" s="302"/>
      <c r="G44" s="302"/>
      <c r="H44" s="302"/>
      <c r="I44" s="302"/>
      <c r="J44" s="302"/>
      <c r="K44" s="302"/>
      <c r="L44" s="302"/>
      <c r="M44" s="302"/>
    </row>
    <row r="45" spans="1:13" x14ac:dyDescent="0.25">
      <c r="A45" s="302"/>
      <c r="B45" s="302"/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2"/>
    </row>
    <row r="46" spans="1:13" x14ac:dyDescent="0.25">
      <c r="A46" s="302"/>
      <c r="B46" s="302"/>
      <c r="C46" s="302"/>
      <c r="D46" s="302"/>
      <c r="E46" s="302"/>
      <c r="F46" s="302"/>
      <c r="G46" s="302"/>
      <c r="H46" s="302"/>
      <c r="I46" s="302"/>
      <c r="J46" s="302"/>
      <c r="K46" s="302"/>
      <c r="L46" s="302"/>
      <c r="M46" s="302"/>
    </row>
    <row r="47" spans="1:13" x14ac:dyDescent="0.25">
      <c r="A47" s="302"/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  <c r="M47" s="302"/>
    </row>
    <row r="48" spans="1:13" x14ac:dyDescent="0.25">
      <c r="A48" s="302"/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  <c r="M48" s="302"/>
    </row>
    <row r="49" spans="1:13" x14ac:dyDescent="0.25">
      <c r="A49" s="302"/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  <c r="M49" s="302"/>
    </row>
    <row r="50" spans="1:13" x14ac:dyDescent="0.25">
      <c r="A50" s="302"/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  <c r="M50" s="302"/>
    </row>
    <row r="51" spans="1:13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</row>
    <row r="52" spans="1:13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</row>
    <row r="53" spans="1:13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</row>
    <row r="54" spans="1:13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</row>
    <row r="55" spans="1:13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</row>
    <row r="56" spans="1:13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</row>
    <row r="57" spans="1:13" ht="15.75" x14ac:dyDescent="0.25">
      <c r="A57" s="303" t="s">
        <v>288</v>
      </c>
      <c r="B57" s="303"/>
      <c r="C57" s="303"/>
      <c r="D57" s="303"/>
      <c r="E57" s="303"/>
      <c r="F57" s="303"/>
      <c r="G57" s="303" t="s">
        <v>292</v>
      </c>
      <c r="H57" s="303"/>
      <c r="I57" s="303"/>
      <c r="J57" s="303"/>
      <c r="K57" s="303"/>
      <c r="L57" s="303"/>
      <c r="M57" s="303"/>
    </row>
    <row r="58" spans="1:13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</row>
    <row r="59" spans="1:13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</row>
    <row r="60" spans="1:13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</row>
    <row r="61" spans="1:13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</row>
    <row r="62" spans="1:13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</row>
    <row r="63" spans="1:13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</row>
    <row r="64" spans="1:13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</row>
    <row r="65" spans="1:13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</row>
    <row r="66" spans="1:13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</row>
    <row r="67" spans="1:13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</row>
    <row r="68" spans="1:13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</row>
    <row r="69" spans="1:13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</row>
    <row r="70" spans="1:13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</row>
    <row r="71" spans="1:13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</row>
    <row r="72" spans="1:13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</row>
    <row r="73" spans="1:13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</row>
    <row r="74" spans="1:13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</row>
    <row r="75" spans="1:13" ht="15.75" x14ac:dyDescent="0.25">
      <c r="A75" s="303" t="s">
        <v>296</v>
      </c>
      <c r="B75" s="303"/>
      <c r="C75" s="303"/>
      <c r="D75" s="303"/>
      <c r="E75" s="303"/>
      <c r="F75" s="303"/>
      <c r="G75" s="303" t="s">
        <v>297</v>
      </c>
      <c r="H75" s="303"/>
      <c r="I75" s="303"/>
      <c r="J75" s="303"/>
      <c r="K75" s="303"/>
      <c r="L75" s="303"/>
      <c r="M75" s="303"/>
    </row>
    <row r="76" spans="1:13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</row>
    <row r="77" spans="1:13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</row>
    <row r="78" spans="1:13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</row>
    <row r="79" spans="1:13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</row>
    <row r="80" spans="1:13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</row>
    <row r="81" spans="1:13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</row>
    <row r="82" spans="1:13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</row>
    <row r="83" spans="1:13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</row>
    <row r="84" spans="1:13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</row>
    <row r="85" spans="1:13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</row>
    <row r="86" spans="1:13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</row>
    <row r="87" spans="1:13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</row>
    <row r="88" spans="1:13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</row>
    <row r="89" spans="1:13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</row>
    <row r="90" spans="1:13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</row>
    <row r="91" spans="1:13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</row>
    <row r="92" spans="1:13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</row>
    <row r="93" spans="1:13" ht="15.75" x14ac:dyDescent="0.25">
      <c r="A93" s="303" t="s">
        <v>303</v>
      </c>
      <c r="B93" s="303"/>
      <c r="C93" s="303"/>
      <c r="D93" s="303"/>
      <c r="E93" s="303"/>
      <c r="F93" s="303"/>
      <c r="G93" s="303" t="s">
        <v>313</v>
      </c>
      <c r="H93" s="303"/>
      <c r="I93" s="303"/>
      <c r="J93" s="303"/>
      <c r="K93" s="303"/>
      <c r="L93" s="303"/>
      <c r="M93" s="303"/>
    </row>
    <row r="94" spans="1:13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</row>
    <row r="95" spans="1:13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</row>
    <row r="96" spans="1:13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</row>
    <row r="97" spans="1:13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</row>
    <row r="98" spans="1:13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</row>
    <row r="99" spans="1:13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</row>
    <row r="100" spans="1:13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</row>
    <row r="101" spans="1:13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</row>
    <row r="102" spans="1:13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</row>
    <row r="103" spans="1:13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</row>
    <row r="104" spans="1:13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</row>
    <row r="105" spans="1:13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</row>
    <row r="106" spans="1:13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</row>
    <row r="107" spans="1:13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</row>
    <row r="108" spans="1:13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</row>
    <row r="109" spans="1:13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</row>
    <row r="110" spans="1:13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</row>
    <row r="111" spans="1:13" ht="15.75" x14ac:dyDescent="0.25">
      <c r="A111" s="303" t="s">
        <v>314</v>
      </c>
      <c r="B111" s="303"/>
      <c r="C111" s="303"/>
      <c r="D111" s="303"/>
      <c r="E111" s="303"/>
      <c r="F111" s="303"/>
      <c r="G111" s="303" t="s">
        <v>309</v>
      </c>
      <c r="H111" s="303"/>
      <c r="I111" s="303"/>
      <c r="J111" s="303"/>
      <c r="K111" s="303"/>
      <c r="L111" s="303"/>
      <c r="M111" s="303"/>
    </row>
    <row r="112" spans="1:13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</row>
    <row r="113" spans="1:13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</row>
    <row r="114" spans="1:13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</row>
    <row r="115" spans="1:13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</row>
    <row r="116" spans="1:13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</row>
    <row r="117" spans="1:13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</row>
    <row r="118" spans="1:13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</row>
    <row r="119" spans="1:13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</row>
    <row r="120" spans="1:13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</row>
    <row r="121" spans="1:13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</row>
    <row r="122" spans="1:13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</row>
    <row r="123" spans="1:13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</row>
    <row r="124" spans="1:13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</row>
    <row r="125" spans="1:13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</row>
    <row r="126" spans="1:13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</row>
    <row r="127" spans="1:13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</row>
    <row r="128" spans="1:13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</row>
    <row r="129" spans="1:13" ht="15.75" x14ac:dyDescent="0.25">
      <c r="A129" s="303" t="s">
        <v>309</v>
      </c>
      <c r="B129" s="303"/>
      <c r="C129" s="303"/>
      <c r="D129" s="303"/>
      <c r="E129" s="303"/>
      <c r="F129" s="303"/>
      <c r="G129" s="303" t="s">
        <v>309</v>
      </c>
      <c r="H129" s="303"/>
      <c r="I129" s="303"/>
      <c r="J129" s="303"/>
      <c r="K129" s="303"/>
      <c r="L129" s="303"/>
      <c r="M129" s="303"/>
    </row>
    <row r="130" spans="1:13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</row>
    <row r="131" spans="1:13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</row>
    <row r="132" spans="1:13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</row>
    <row r="133" spans="1:13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</row>
    <row r="134" spans="1:13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</row>
    <row r="135" spans="1:13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</row>
    <row r="136" spans="1:13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</row>
    <row r="137" spans="1:13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</row>
    <row r="138" spans="1:13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</row>
    <row r="139" spans="1:13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</row>
    <row r="140" spans="1:13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</row>
    <row r="141" spans="1:13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</row>
    <row r="142" spans="1:13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</row>
    <row r="143" spans="1:13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</row>
    <row r="144" spans="1:13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</row>
    <row r="145" spans="1:13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</row>
    <row r="146" spans="1:13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</row>
    <row r="147" spans="1:13" ht="15.75" x14ac:dyDescent="0.25">
      <c r="A147" s="303" t="s">
        <v>309</v>
      </c>
      <c r="B147" s="303"/>
      <c r="C147" s="303"/>
      <c r="D147" s="303"/>
      <c r="E147" s="303"/>
      <c r="F147" s="303"/>
      <c r="G147" s="303" t="s">
        <v>309</v>
      </c>
      <c r="H147" s="303"/>
      <c r="I147" s="303"/>
      <c r="J147" s="303"/>
      <c r="K147" s="303"/>
      <c r="L147" s="303"/>
      <c r="M147" s="303"/>
    </row>
    <row r="148" spans="1:13" s="172" customFormat="1" x14ac:dyDescent="0.25"/>
    <row r="149" spans="1:13" s="172" customFormat="1" x14ac:dyDescent="0.25"/>
    <row r="150" spans="1:13" s="172" customFormat="1" x14ac:dyDescent="0.25"/>
    <row r="151" spans="1:13" s="172" customFormat="1" x14ac:dyDescent="0.25"/>
    <row r="152" spans="1:13" s="172" customFormat="1" x14ac:dyDescent="0.25"/>
    <row r="153" spans="1:13" s="172" customFormat="1" x14ac:dyDescent="0.25"/>
    <row r="154" spans="1:13" s="172" customFormat="1" x14ac:dyDescent="0.25"/>
    <row r="155" spans="1:13" s="172" customFormat="1" x14ac:dyDescent="0.25"/>
    <row r="156" spans="1:13" s="172" customFormat="1" x14ac:dyDescent="0.25"/>
    <row r="157" spans="1:13" s="172" customFormat="1" x14ac:dyDescent="0.25"/>
    <row r="158" spans="1:13" s="172" customFormat="1" x14ac:dyDescent="0.25"/>
    <row r="159" spans="1:13" s="172" customFormat="1" x14ac:dyDescent="0.25"/>
    <row r="160" spans="1:13" s="172" customFormat="1" x14ac:dyDescent="0.25"/>
    <row r="161" s="172" customFormat="1" x14ac:dyDescent="0.25"/>
    <row r="162" s="172" customFormat="1" x14ac:dyDescent="0.25"/>
    <row r="163" s="172" customFormat="1" x14ac:dyDescent="0.25"/>
    <row r="164" s="172" customFormat="1" x14ac:dyDescent="0.25"/>
  </sheetData>
  <mergeCells count="39"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58:F74"/>
    <mergeCell ref="G58:M74"/>
    <mergeCell ref="A94:F110"/>
    <mergeCell ref="G94:M110"/>
    <mergeCell ref="A111:F111"/>
    <mergeCell ref="G111:M111"/>
    <mergeCell ref="A75:F75"/>
    <mergeCell ref="G75:M75"/>
    <mergeCell ref="A76:F92"/>
    <mergeCell ref="G76:M92"/>
    <mergeCell ref="A93:F93"/>
    <mergeCell ref="G93:M93"/>
    <mergeCell ref="A39:F39"/>
    <mergeCell ref="G39:M39"/>
    <mergeCell ref="A40:F56"/>
    <mergeCell ref="A57:F57"/>
    <mergeCell ref="G40:M56"/>
    <mergeCell ref="G57:M57"/>
    <mergeCell ref="A130:F146"/>
    <mergeCell ref="G130:M146"/>
    <mergeCell ref="A147:F147"/>
    <mergeCell ref="G147:M147"/>
    <mergeCell ref="A112:F128"/>
    <mergeCell ref="G112:M128"/>
    <mergeCell ref="A129:F129"/>
    <mergeCell ref="G129:M129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01</vt:lpstr>
      <vt:lpstr>MEMORIA DE CALCULO</vt:lpstr>
      <vt:lpstr>RELATÓRIO FOTOGRÁFICO</vt:lpstr>
      <vt:lpstr>'BM 01'!Area_de_impressao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CLIENTE</cp:lastModifiedBy>
  <cp:lastPrinted>2021-06-22T13:58:31Z</cp:lastPrinted>
  <dcterms:created xsi:type="dcterms:W3CDTF">2019-12-12T02:05:48Z</dcterms:created>
  <dcterms:modified xsi:type="dcterms:W3CDTF">2021-08-09T05:01:46Z</dcterms:modified>
</cp:coreProperties>
</file>