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QUIVOS_OBRAS_ITABAIANA\02_OBRAS 2018\01_OBRA_UBS BOTAFOGO\BOLETINS DE MEDIÇÃO\BM_07\"/>
    </mc:Choice>
  </mc:AlternateContent>
  <xr:revisionPtr revIDLastSave="0" documentId="13_ncr:1_{988168F2-A64F-42FB-B45D-18E1BAC6CB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 07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07'!$A$1:$O$192</definedName>
    <definedName name="_xlnm.Print_Area" localSheetId="1">'MEMORIA DE CALCULO'!$A$1:$M$274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3" l="1"/>
  <c r="J28" i="3" s="1"/>
  <c r="J31" i="3" s="1"/>
  <c r="J32" i="3" s="1"/>
  <c r="J17" i="3"/>
  <c r="J20" i="3" l="1"/>
  <c r="J21" i="3" s="1"/>
  <c r="I58" i="1"/>
  <c r="H262" i="3" l="1"/>
  <c r="H261" i="3"/>
  <c r="H260" i="3"/>
  <c r="H259" i="3"/>
  <c r="H258" i="3"/>
  <c r="H247" i="3"/>
  <c r="J249" i="3" s="1"/>
  <c r="J252" i="3" s="1"/>
  <c r="J253" i="3" s="1"/>
  <c r="H233" i="3"/>
  <c r="H234" i="3"/>
  <c r="H235" i="3"/>
  <c r="H236" i="3"/>
  <c r="H232" i="3"/>
  <c r="J223" i="3"/>
  <c r="J226" i="3" s="1"/>
  <c r="J227" i="3" s="1"/>
  <c r="F205" i="3"/>
  <c r="F204" i="3"/>
  <c r="J195" i="3"/>
  <c r="J198" i="3" s="1"/>
  <c r="J199" i="3" s="1"/>
  <c r="J238" i="3" l="1"/>
  <c r="J241" i="3" s="1"/>
  <c r="J242" i="3" s="1"/>
  <c r="J264" i="3"/>
  <c r="J267" i="3" s="1"/>
  <c r="J268" i="3" s="1"/>
  <c r="J207" i="3"/>
  <c r="J210" i="3" s="1"/>
  <c r="J211" i="3" s="1"/>
  <c r="I82" i="1"/>
  <c r="H145" i="3"/>
  <c r="H144" i="3"/>
  <c r="F132" i="3"/>
  <c r="F133" i="3"/>
  <c r="F134" i="3"/>
  <c r="F135" i="3"/>
  <c r="F136" i="3"/>
  <c r="F137" i="3"/>
  <c r="H146" i="3"/>
  <c r="H143" i="3"/>
  <c r="H140" i="3"/>
  <c r="I77" i="1"/>
  <c r="H118" i="3"/>
  <c r="H113" i="3"/>
  <c r="F83" i="3"/>
  <c r="F82" i="3"/>
  <c r="F66" i="3"/>
  <c r="F67" i="3"/>
  <c r="F68" i="3"/>
  <c r="F69" i="3"/>
  <c r="F70" i="3"/>
  <c r="F65" i="3"/>
  <c r="J85" i="3" l="1"/>
  <c r="J88" i="3" s="1"/>
  <c r="J89" i="3" s="1"/>
  <c r="F71" i="3"/>
  <c r="J74" i="3" s="1"/>
  <c r="K87" i="1"/>
  <c r="J87" i="1"/>
  <c r="N87" i="1" s="1"/>
  <c r="I53" i="1"/>
  <c r="J181" i="1"/>
  <c r="J125" i="1"/>
  <c r="J126" i="1"/>
  <c r="J127" i="1"/>
  <c r="J124" i="1"/>
  <c r="J86" i="1" l="1"/>
  <c r="J85" i="1"/>
  <c r="J77" i="1"/>
  <c r="J63" i="1"/>
  <c r="J61" i="1"/>
  <c r="T11" i="1" l="1"/>
  <c r="J156" i="1"/>
  <c r="J157" i="1"/>
  <c r="J159" i="1"/>
  <c r="J160" i="1"/>
  <c r="J161" i="1"/>
  <c r="J162" i="1"/>
  <c r="J163" i="3" l="1"/>
  <c r="J166" i="3" s="1"/>
  <c r="J167" i="3" s="1"/>
  <c r="H147" i="3"/>
  <c r="H142" i="3"/>
  <c r="H141" i="3"/>
  <c r="H112" i="3"/>
  <c r="H114" i="3"/>
  <c r="H115" i="3"/>
  <c r="H116" i="3"/>
  <c r="H117" i="3"/>
  <c r="H111" i="3"/>
  <c r="B148" i="3" l="1"/>
  <c r="B119" i="3"/>
  <c r="F98" i="3" l="1"/>
  <c r="F99" i="3"/>
  <c r="F100" i="3"/>
  <c r="F101" i="3"/>
  <c r="F102" i="3"/>
  <c r="F103" i="3"/>
  <c r="F104" i="3"/>
  <c r="F105" i="3"/>
  <c r="F106" i="3"/>
  <c r="F107" i="3"/>
  <c r="F97" i="3"/>
  <c r="F96" i="3"/>
  <c r="J77" i="3"/>
  <c r="J78" i="3" s="1"/>
  <c r="F108" i="3" l="1"/>
  <c r="J122" i="3" s="1"/>
  <c r="J125" i="3" s="1"/>
  <c r="J126" i="3" s="1"/>
  <c r="F131" i="3"/>
  <c r="J150" i="3" l="1"/>
  <c r="J153" i="3" s="1"/>
  <c r="J154" i="3" s="1"/>
  <c r="J80" i="1" l="1"/>
  <c r="J81" i="1"/>
  <c r="J82" i="1"/>
  <c r="J79" i="1"/>
  <c r="J72" i="1"/>
  <c r="J73" i="1"/>
  <c r="J74" i="1"/>
  <c r="J75" i="1"/>
  <c r="J76" i="1"/>
  <c r="J71" i="1"/>
  <c r="J58" i="1"/>
  <c r="J59" i="1"/>
  <c r="J60" i="1"/>
  <c r="J57" i="1"/>
  <c r="J41" i="1"/>
  <c r="J27" i="1"/>
  <c r="J28" i="1"/>
  <c r="J29" i="1"/>
  <c r="J30" i="1"/>
  <c r="J26" i="1"/>
  <c r="S11" i="1" l="1"/>
  <c r="S12" i="1" s="1"/>
  <c r="T12" i="1" s="1"/>
  <c r="Q11" i="1"/>
  <c r="J53" i="1"/>
  <c r="K53" i="1" s="1"/>
  <c r="I50" i="1" l="1"/>
  <c r="J40" i="3" l="1"/>
  <c r="J43" i="3" s="1"/>
  <c r="J44" i="3" s="1"/>
  <c r="J70" i="1" l="1"/>
  <c r="J170" i="1"/>
  <c r="J163" i="1"/>
  <c r="J40" i="1" l="1"/>
  <c r="J172" i="1"/>
  <c r="J171" i="1"/>
  <c r="J166" i="1"/>
  <c r="J167" i="1"/>
  <c r="J168" i="1"/>
  <c r="J165" i="1"/>
  <c r="J158" i="1"/>
  <c r="J34" i="1" l="1"/>
  <c r="J47" i="1"/>
  <c r="J45" i="1"/>
  <c r="J46" i="1"/>
  <c r="J43" i="1"/>
  <c r="J44" i="1"/>
  <c r="J42" i="1"/>
  <c r="J21" i="1" l="1"/>
  <c r="J23" i="1" l="1"/>
  <c r="J22" i="1"/>
  <c r="J50" i="1"/>
  <c r="J36" i="1"/>
  <c r="J37" i="1"/>
  <c r="J38" i="1"/>
  <c r="J39" i="1"/>
  <c r="J35" i="1"/>
  <c r="J20" i="1"/>
  <c r="K39" i="1" l="1"/>
  <c r="K38" i="1"/>
  <c r="K37" i="1"/>
  <c r="K36" i="1"/>
  <c r="K26" i="1" l="1"/>
  <c r="L34" i="1"/>
  <c r="A2" i="3" l="1"/>
  <c r="M185" i="1" l="1"/>
  <c r="L185" i="1"/>
  <c r="J185" i="1"/>
  <c r="M184" i="1"/>
  <c r="L184" i="1"/>
  <c r="J184" i="1"/>
  <c r="M183" i="1"/>
  <c r="L183" i="1"/>
  <c r="J183" i="1"/>
  <c r="M182" i="1"/>
  <c r="L182" i="1"/>
  <c r="J182" i="1"/>
  <c r="M181" i="1"/>
  <c r="L181" i="1"/>
  <c r="M178" i="1"/>
  <c r="M179" i="1" s="1"/>
  <c r="L178" i="1"/>
  <c r="J178" i="1"/>
  <c r="M175" i="1"/>
  <c r="M176" i="1" s="1"/>
  <c r="L175" i="1"/>
  <c r="J175" i="1"/>
  <c r="M172" i="1"/>
  <c r="L172" i="1"/>
  <c r="M171" i="1"/>
  <c r="L171" i="1"/>
  <c r="M170" i="1"/>
  <c r="L170" i="1"/>
  <c r="M168" i="1"/>
  <c r="L168" i="1"/>
  <c r="M167" i="1"/>
  <c r="L167" i="1"/>
  <c r="M166" i="1"/>
  <c r="L166" i="1"/>
  <c r="M165" i="1"/>
  <c r="L165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4" i="1"/>
  <c r="L154" i="1"/>
  <c r="J154" i="1"/>
  <c r="M153" i="1"/>
  <c r="L153" i="1"/>
  <c r="J153" i="1"/>
  <c r="M152" i="1"/>
  <c r="L152" i="1"/>
  <c r="J152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M140" i="1"/>
  <c r="L140" i="1"/>
  <c r="J140" i="1"/>
  <c r="M139" i="1"/>
  <c r="L139" i="1"/>
  <c r="J139" i="1"/>
  <c r="M138" i="1"/>
  <c r="L138" i="1"/>
  <c r="J138" i="1"/>
  <c r="M137" i="1"/>
  <c r="L137" i="1"/>
  <c r="J137" i="1"/>
  <c r="M136" i="1"/>
  <c r="L136" i="1"/>
  <c r="J136" i="1"/>
  <c r="M135" i="1"/>
  <c r="L135" i="1"/>
  <c r="J135" i="1"/>
  <c r="M131" i="1"/>
  <c r="L131" i="1"/>
  <c r="J131" i="1"/>
  <c r="M130" i="1"/>
  <c r="L130" i="1"/>
  <c r="J130" i="1"/>
  <c r="M129" i="1"/>
  <c r="L129" i="1"/>
  <c r="J129" i="1"/>
  <c r="M127" i="1"/>
  <c r="L127" i="1"/>
  <c r="M126" i="1"/>
  <c r="L126" i="1"/>
  <c r="M125" i="1"/>
  <c r="L125" i="1"/>
  <c r="M124" i="1"/>
  <c r="L124" i="1"/>
  <c r="M123" i="1"/>
  <c r="L123" i="1"/>
  <c r="J123" i="1"/>
  <c r="M122" i="1"/>
  <c r="L122" i="1"/>
  <c r="J122" i="1"/>
  <c r="M121" i="1"/>
  <c r="L121" i="1"/>
  <c r="J121" i="1"/>
  <c r="M120" i="1"/>
  <c r="L120" i="1"/>
  <c r="J120" i="1"/>
  <c r="M119" i="1"/>
  <c r="L119" i="1"/>
  <c r="J119" i="1"/>
  <c r="M118" i="1"/>
  <c r="L118" i="1"/>
  <c r="J118" i="1"/>
  <c r="M117" i="1"/>
  <c r="L117" i="1"/>
  <c r="J117" i="1"/>
  <c r="M116" i="1"/>
  <c r="L116" i="1"/>
  <c r="J116" i="1"/>
  <c r="M115" i="1"/>
  <c r="L115" i="1"/>
  <c r="J115" i="1"/>
  <c r="M114" i="1"/>
  <c r="L114" i="1"/>
  <c r="J114" i="1"/>
  <c r="M113" i="1"/>
  <c r="L113" i="1"/>
  <c r="J113" i="1"/>
  <c r="M112" i="1"/>
  <c r="L112" i="1"/>
  <c r="J112" i="1"/>
  <c r="M111" i="1"/>
  <c r="L111" i="1"/>
  <c r="J111" i="1"/>
  <c r="M108" i="1"/>
  <c r="L108" i="1"/>
  <c r="J108" i="1"/>
  <c r="M107" i="1"/>
  <c r="L107" i="1"/>
  <c r="J107" i="1"/>
  <c r="M106" i="1"/>
  <c r="L106" i="1"/>
  <c r="J106" i="1"/>
  <c r="M104" i="1"/>
  <c r="L104" i="1"/>
  <c r="J104" i="1"/>
  <c r="M103" i="1"/>
  <c r="L103" i="1"/>
  <c r="J103" i="1"/>
  <c r="M102" i="1"/>
  <c r="L102" i="1"/>
  <c r="J102" i="1"/>
  <c r="M101" i="1"/>
  <c r="L101" i="1"/>
  <c r="J101" i="1"/>
  <c r="M100" i="1"/>
  <c r="L100" i="1"/>
  <c r="J100" i="1"/>
  <c r="M99" i="1"/>
  <c r="L99" i="1"/>
  <c r="J99" i="1"/>
  <c r="M97" i="1"/>
  <c r="L97" i="1"/>
  <c r="J97" i="1"/>
  <c r="M96" i="1"/>
  <c r="L96" i="1"/>
  <c r="J96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87" i="1"/>
  <c r="L87" i="1"/>
  <c r="M86" i="1"/>
  <c r="L86" i="1"/>
  <c r="M85" i="1"/>
  <c r="L85" i="1"/>
  <c r="M83" i="1"/>
  <c r="L83" i="1"/>
  <c r="J83" i="1"/>
  <c r="M82" i="1"/>
  <c r="L82" i="1"/>
  <c r="M81" i="1"/>
  <c r="L81" i="1"/>
  <c r="M80" i="1"/>
  <c r="L80" i="1"/>
  <c r="M79" i="1"/>
  <c r="L79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6" i="1"/>
  <c r="L66" i="1"/>
  <c r="J66" i="1"/>
  <c r="M65" i="1"/>
  <c r="L65" i="1"/>
  <c r="J65" i="1"/>
  <c r="M64" i="1"/>
  <c r="L64" i="1"/>
  <c r="J64" i="1"/>
  <c r="M63" i="1"/>
  <c r="L63" i="1"/>
  <c r="M62" i="1"/>
  <c r="L62" i="1"/>
  <c r="J62" i="1"/>
  <c r="M61" i="1"/>
  <c r="L61" i="1"/>
  <c r="M60" i="1"/>
  <c r="L60" i="1"/>
  <c r="M59" i="1"/>
  <c r="L59" i="1"/>
  <c r="M58" i="1"/>
  <c r="L58" i="1"/>
  <c r="M57" i="1"/>
  <c r="L57" i="1"/>
  <c r="M54" i="1"/>
  <c r="L54" i="1"/>
  <c r="J54" i="1"/>
  <c r="M53" i="1"/>
  <c r="L53" i="1"/>
  <c r="M50" i="1"/>
  <c r="M51" i="1" s="1"/>
  <c r="L50" i="1"/>
  <c r="L51" i="1" s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N39" i="1"/>
  <c r="M38" i="1"/>
  <c r="L38" i="1"/>
  <c r="N38" i="1"/>
  <c r="M37" i="1"/>
  <c r="L37" i="1"/>
  <c r="N37" i="1"/>
  <c r="M36" i="1"/>
  <c r="L36" i="1"/>
  <c r="N36" i="1"/>
  <c r="M35" i="1"/>
  <c r="L35" i="1"/>
  <c r="M34" i="1"/>
  <c r="M31" i="1"/>
  <c r="L31" i="1"/>
  <c r="J31" i="1"/>
  <c r="M30" i="1"/>
  <c r="L30" i="1"/>
  <c r="M29" i="1"/>
  <c r="L29" i="1"/>
  <c r="M28" i="1"/>
  <c r="L28" i="1"/>
  <c r="M27" i="1"/>
  <c r="L27" i="1"/>
  <c r="M26" i="1"/>
  <c r="L26" i="1"/>
  <c r="N26" i="1"/>
  <c r="M23" i="1"/>
  <c r="L23" i="1"/>
  <c r="N23" i="1"/>
  <c r="M22" i="1"/>
  <c r="L22" i="1"/>
  <c r="N22" i="1"/>
  <c r="M21" i="1"/>
  <c r="L21" i="1"/>
  <c r="N21" i="1"/>
  <c r="M20" i="1"/>
  <c r="L20" i="1"/>
  <c r="M17" i="1"/>
  <c r="L17" i="1"/>
  <c r="N17" i="1"/>
  <c r="M16" i="1"/>
  <c r="L16" i="1"/>
  <c r="J16" i="1"/>
  <c r="N16" i="1" s="1"/>
  <c r="M15" i="1"/>
  <c r="M14" i="1" s="1"/>
  <c r="L15" i="1"/>
  <c r="J15" i="1"/>
  <c r="N15" i="1" s="1"/>
  <c r="N31" i="1" l="1"/>
  <c r="K31" i="1"/>
  <c r="N30" i="1"/>
  <c r="O30" i="1" s="1"/>
  <c r="K30" i="1"/>
  <c r="N29" i="1"/>
  <c r="K29" i="1"/>
  <c r="N28" i="1"/>
  <c r="O28" i="1" s="1"/>
  <c r="K28" i="1"/>
  <c r="N27" i="1"/>
  <c r="O27" i="1" s="1"/>
  <c r="K27" i="1"/>
  <c r="O38" i="1"/>
  <c r="O39" i="1"/>
  <c r="O36" i="1"/>
  <c r="L48" i="1"/>
  <c r="O22" i="1"/>
  <c r="O21" i="1"/>
  <c r="O29" i="1"/>
  <c r="O26" i="1"/>
  <c r="N100" i="1"/>
  <c r="O100" i="1" s="1"/>
  <c r="K100" i="1"/>
  <c r="N127" i="1"/>
  <c r="O127" i="1" s="1"/>
  <c r="K127" i="1"/>
  <c r="N139" i="1"/>
  <c r="O139" i="1" s="1"/>
  <c r="K139" i="1"/>
  <c r="N147" i="1"/>
  <c r="O147" i="1" s="1"/>
  <c r="K147" i="1"/>
  <c r="N181" i="1"/>
  <c r="O181" i="1" s="1"/>
  <c r="K181" i="1"/>
  <c r="N43" i="1"/>
  <c r="O43" i="1" s="1"/>
  <c r="K43" i="1"/>
  <c r="N65" i="1"/>
  <c r="O65" i="1" s="1"/>
  <c r="K65" i="1"/>
  <c r="N74" i="1"/>
  <c r="O74" i="1" s="1"/>
  <c r="K74" i="1"/>
  <c r="N82" i="1"/>
  <c r="O82" i="1" s="1"/>
  <c r="K82" i="1"/>
  <c r="L109" i="1"/>
  <c r="N160" i="1"/>
  <c r="O160" i="1" s="1"/>
  <c r="K160" i="1"/>
  <c r="N184" i="1"/>
  <c r="O184" i="1" s="1"/>
  <c r="K184" i="1"/>
  <c r="L32" i="1"/>
  <c r="N60" i="1"/>
  <c r="O60" i="1" s="1"/>
  <c r="K60" i="1"/>
  <c r="N77" i="1"/>
  <c r="O77" i="1" s="1"/>
  <c r="K77" i="1"/>
  <c r="N86" i="1"/>
  <c r="O86" i="1" s="1"/>
  <c r="K86" i="1"/>
  <c r="N97" i="1"/>
  <c r="O97" i="1" s="1"/>
  <c r="K97" i="1"/>
  <c r="N107" i="1"/>
  <c r="O107" i="1" s="1"/>
  <c r="K107" i="1"/>
  <c r="N117" i="1"/>
  <c r="O117" i="1" s="1"/>
  <c r="K117" i="1"/>
  <c r="N125" i="1"/>
  <c r="O125" i="1" s="1"/>
  <c r="K125" i="1"/>
  <c r="N137" i="1"/>
  <c r="O137" i="1" s="1"/>
  <c r="K137" i="1"/>
  <c r="N145" i="1"/>
  <c r="O145" i="1" s="1"/>
  <c r="K145" i="1"/>
  <c r="N154" i="1"/>
  <c r="O154" i="1" s="1"/>
  <c r="K154" i="1"/>
  <c r="N163" i="1"/>
  <c r="O163" i="1" s="1"/>
  <c r="K163" i="1"/>
  <c r="N175" i="1"/>
  <c r="N176" i="1" s="1"/>
  <c r="K175" i="1"/>
  <c r="N62" i="1"/>
  <c r="O62" i="1" s="1"/>
  <c r="K62" i="1"/>
  <c r="N79" i="1"/>
  <c r="O79" i="1" s="1"/>
  <c r="K79" i="1"/>
  <c r="N91" i="1"/>
  <c r="O91" i="1" s="1"/>
  <c r="K91" i="1"/>
  <c r="N111" i="1"/>
  <c r="O111" i="1" s="1"/>
  <c r="K111" i="1"/>
  <c r="N119" i="1"/>
  <c r="O119" i="1" s="1"/>
  <c r="K119" i="1"/>
  <c r="N157" i="1"/>
  <c r="O157" i="1" s="1"/>
  <c r="K157" i="1"/>
  <c r="N57" i="1"/>
  <c r="O57" i="1" s="1"/>
  <c r="K57" i="1"/>
  <c r="N94" i="1"/>
  <c r="O94" i="1" s="1"/>
  <c r="K94" i="1"/>
  <c r="N103" i="1"/>
  <c r="O103" i="1" s="1"/>
  <c r="K103" i="1"/>
  <c r="N114" i="1"/>
  <c r="O114" i="1" s="1"/>
  <c r="K114" i="1"/>
  <c r="N122" i="1"/>
  <c r="O122" i="1" s="1"/>
  <c r="K122" i="1"/>
  <c r="N131" i="1"/>
  <c r="O131" i="1" s="1"/>
  <c r="K131" i="1"/>
  <c r="N142" i="1"/>
  <c r="O142" i="1" s="1"/>
  <c r="K142" i="1"/>
  <c r="N150" i="1"/>
  <c r="O150" i="1" s="1"/>
  <c r="K150" i="1"/>
  <c r="N170" i="1"/>
  <c r="O170" i="1" s="1"/>
  <c r="K170" i="1"/>
  <c r="L18" i="1"/>
  <c r="L24" i="1"/>
  <c r="O23" i="1"/>
  <c r="N41" i="1"/>
  <c r="O41" i="1" s="1"/>
  <c r="K41" i="1"/>
  <c r="M67" i="1"/>
  <c r="N63" i="1"/>
  <c r="O63" i="1" s="1"/>
  <c r="K63" i="1"/>
  <c r="N72" i="1"/>
  <c r="O72" i="1" s="1"/>
  <c r="K72" i="1"/>
  <c r="N80" i="1"/>
  <c r="O80" i="1" s="1"/>
  <c r="K80" i="1"/>
  <c r="N92" i="1"/>
  <c r="O92" i="1" s="1"/>
  <c r="K92" i="1"/>
  <c r="N101" i="1"/>
  <c r="O101" i="1" s="1"/>
  <c r="K101" i="1"/>
  <c r="N112" i="1"/>
  <c r="O112" i="1" s="1"/>
  <c r="K112" i="1"/>
  <c r="N120" i="1"/>
  <c r="O120" i="1" s="1"/>
  <c r="K120" i="1"/>
  <c r="N129" i="1"/>
  <c r="O129" i="1" s="1"/>
  <c r="K129" i="1"/>
  <c r="N140" i="1"/>
  <c r="O140" i="1" s="1"/>
  <c r="K140" i="1"/>
  <c r="N148" i="1"/>
  <c r="O148" i="1" s="1"/>
  <c r="K148" i="1"/>
  <c r="N158" i="1"/>
  <c r="O158" i="1" s="1"/>
  <c r="K158" i="1"/>
  <c r="N167" i="1"/>
  <c r="O167" i="1" s="1"/>
  <c r="K167" i="1"/>
  <c r="L176" i="1"/>
  <c r="N182" i="1"/>
  <c r="O182" i="1" s="1"/>
  <c r="K182" i="1"/>
  <c r="N166" i="1"/>
  <c r="O166" i="1" s="1"/>
  <c r="K166" i="1"/>
  <c r="N44" i="1"/>
  <c r="O44" i="1" s="1"/>
  <c r="K44" i="1"/>
  <c r="N171" i="1"/>
  <c r="O171" i="1" s="1"/>
  <c r="K171" i="1"/>
  <c r="N185" i="1"/>
  <c r="K185" i="1"/>
  <c r="N47" i="1"/>
  <c r="O47" i="1" s="1"/>
  <c r="K47" i="1"/>
  <c r="O87" i="1"/>
  <c r="M109" i="1"/>
  <c r="N99" i="1"/>
  <c r="O99" i="1" s="1"/>
  <c r="K99" i="1"/>
  <c r="N108" i="1"/>
  <c r="O108" i="1" s="1"/>
  <c r="K108" i="1"/>
  <c r="N118" i="1"/>
  <c r="O118" i="1" s="1"/>
  <c r="K118" i="1"/>
  <c r="N126" i="1"/>
  <c r="O126" i="1" s="1"/>
  <c r="K126" i="1"/>
  <c r="N138" i="1"/>
  <c r="K138" i="1"/>
  <c r="N146" i="1"/>
  <c r="O146" i="1" s="1"/>
  <c r="K146" i="1"/>
  <c r="N156" i="1"/>
  <c r="O156" i="1" s="1"/>
  <c r="K156" i="1"/>
  <c r="N165" i="1"/>
  <c r="O165" i="1" s="1"/>
  <c r="K165" i="1"/>
  <c r="N178" i="1"/>
  <c r="N179" i="1" s="1"/>
  <c r="K178" i="1"/>
  <c r="N40" i="1"/>
  <c r="O40" i="1" s="1"/>
  <c r="K40" i="1"/>
  <c r="N95" i="1"/>
  <c r="O95" i="1" s="1"/>
  <c r="K95" i="1"/>
  <c r="N104" i="1"/>
  <c r="O104" i="1" s="1"/>
  <c r="K104" i="1"/>
  <c r="N115" i="1"/>
  <c r="O115" i="1" s="1"/>
  <c r="K115" i="1"/>
  <c r="N123" i="1"/>
  <c r="O123" i="1" s="1"/>
  <c r="K123" i="1"/>
  <c r="N135" i="1"/>
  <c r="O135" i="1" s="1"/>
  <c r="K135" i="1"/>
  <c r="N143" i="1"/>
  <c r="O143" i="1" s="1"/>
  <c r="K143" i="1"/>
  <c r="N61" i="1"/>
  <c r="O61" i="1" s="1"/>
  <c r="K61" i="1"/>
  <c r="O31" i="1"/>
  <c r="N54" i="1"/>
  <c r="O54" i="1" s="1"/>
  <c r="K54" i="1"/>
  <c r="N64" i="1"/>
  <c r="O64" i="1" s="1"/>
  <c r="K64" i="1"/>
  <c r="N73" i="1"/>
  <c r="O73" i="1" s="1"/>
  <c r="K73" i="1"/>
  <c r="N81" i="1"/>
  <c r="O81" i="1" s="1"/>
  <c r="K81" i="1"/>
  <c r="N93" i="1"/>
  <c r="O93" i="1" s="1"/>
  <c r="K93" i="1"/>
  <c r="N102" i="1"/>
  <c r="O102" i="1" s="1"/>
  <c r="K102" i="1"/>
  <c r="N113" i="1"/>
  <c r="O113" i="1" s="1"/>
  <c r="K113" i="1"/>
  <c r="N121" i="1"/>
  <c r="O121" i="1" s="1"/>
  <c r="K121" i="1"/>
  <c r="N130" i="1"/>
  <c r="O130" i="1" s="1"/>
  <c r="K130" i="1"/>
  <c r="N141" i="1"/>
  <c r="O141" i="1" s="1"/>
  <c r="K141" i="1"/>
  <c r="N149" i="1"/>
  <c r="O149" i="1" s="1"/>
  <c r="K149" i="1"/>
  <c r="N159" i="1"/>
  <c r="O159" i="1" s="1"/>
  <c r="K159" i="1"/>
  <c r="N168" i="1"/>
  <c r="O168" i="1" s="1"/>
  <c r="K168" i="1"/>
  <c r="L179" i="1"/>
  <c r="N183" i="1"/>
  <c r="O183" i="1" s="1"/>
  <c r="K183" i="1"/>
  <c r="N58" i="1"/>
  <c r="O58" i="1" s="1"/>
  <c r="K58" i="1"/>
  <c r="N66" i="1"/>
  <c r="O66" i="1" s="1"/>
  <c r="K66" i="1"/>
  <c r="N75" i="1"/>
  <c r="O75" i="1" s="1"/>
  <c r="K75" i="1"/>
  <c r="N83" i="1"/>
  <c r="O83" i="1" s="1"/>
  <c r="K83" i="1"/>
  <c r="N152" i="1"/>
  <c r="O152" i="1" s="1"/>
  <c r="K152" i="1"/>
  <c r="N161" i="1"/>
  <c r="O161" i="1" s="1"/>
  <c r="K161" i="1"/>
  <c r="O37" i="1"/>
  <c r="N45" i="1"/>
  <c r="O45" i="1" s="1"/>
  <c r="K45" i="1"/>
  <c r="L55" i="1"/>
  <c r="N59" i="1"/>
  <c r="O59" i="1" s="1"/>
  <c r="K59" i="1"/>
  <c r="N76" i="1"/>
  <c r="O76" i="1" s="1"/>
  <c r="K76" i="1"/>
  <c r="N85" i="1"/>
  <c r="O85" i="1" s="1"/>
  <c r="K85" i="1"/>
  <c r="N96" i="1"/>
  <c r="O96" i="1" s="1"/>
  <c r="K96" i="1"/>
  <c r="N106" i="1"/>
  <c r="O106" i="1" s="1"/>
  <c r="K106" i="1"/>
  <c r="N116" i="1"/>
  <c r="O116" i="1" s="1"/>
  <c r="K116" i="1"/>
  <c r="N124" i="1"/>
  <c r="O124" i="1" s="1"/>
  <c r="K124" i="1"/>
  <c r="N136" i="1"/>
  <c r="O136" i="1" s="1"/>
  <c r="K136" i="1"/>
  <c r="N144" i="1"/>
  <c r="O144" i="1" s="1"/>
  <c r="K144" i="1"/>
  <c r="N153" i="1"/>
  <c r="O153" i="1" s="1"/>
  <c r="K153" i="1"/>
  <c r="N162" i="1"/>
  <c r="O162" i="1" s="1"/>
  <c r="K162" i="1"/>
  <c r="N172" i="1"/>
  <c r="O172" i="1" s="1"/>
  <c r="K172" i="1"/>
  <c r="N70" i="1"/>
  <c r="K70" i="1"/>
  <c r="N71" i="1"/>
  <c r="O71" i="1" s="1"/>
  <c r="K71" i="1"/>
  <c r="N53" i="1"/>
  <c r="O53" i="1" s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K20" i="1"/>
  <c r="N50" i="1"/>
  <c r="K50" i="1"/>
  <c r="M24" i="1"/>
  <c r="M32" i="1"/>
  <c r="L88" i="1"/>
  <c r="L132" i="1"/>
  <c r="M55" i="1"/>
  <c r="M88" i="1"/>
  <c r="L173" i="1"/>
  <c r="L186" i="1"/>
  <c r="L67" i="1"/>
  <c r="M132" i="1"/>
  <c r="M173" i="1"/>
  <c r="M186" i="1"/>
  <c r="M48" i="1"/>
  <c r="N18" i="1"/>
  <c r="N32" i="1" l="1"/>
  <c r="O52" i="1"/>
  <c r="N186" i="1"/>
  <c r="O19" i="1"/>
  <c r="L187" i="1"/>
  <c r="O178" i="1"/>
  <c r="O177" i="1" s="1"/>
  <c r="O185" i="1"/>
  <c r="O180" i="1" s="1"/>
  <c r="O175" i="1"/>
  <c r="O174" i="1" s="1"/>
  <c r="O25" i="1"/>
  <c r="N109" i="1"/>
  <c r="N173" i="1"/>
  <c r="O89" i="1"/>
  <c r="N55" i="1"/>
  <c r="O70" i="1"/>
  <c r="O68" i="1" s="1"/>
  <c r="N88" i="1"/>
  <c r="O110" i="1"/>
  <c r="O56" i="1"/>
  <c r="N67" i="1"/>
  <c r="N132" i="1"/>
  <c r="O138" i="1"/>
  <c r="O133" i="1" s="1"/>
  <c r="O33" i="1"/>
  <c r="N48" i="1"/>
  <c r="N24" i="1"/>
  <c r="N51" i="1"/>
  <c r="O50" i="1"/>
  <c r="O49" i="1" s="1"/>
  <c r="M187" i="1"/>
  <c r="O187" i="1" l="1"/>
  <c r="N187" i="1"/>
  <c r="M188" i="1"/>
  <c r="J2" i="1"/>
  <c r="N7" i="1" l="1"/>
  <c r="N8" i="1" s="1"/>
  <c r="N188" i="1"/>
</calcChain>
</file>

<file path=xl/sharedStrings.xml><?xml version="1.0" encoding="utf-8"?>
<sst xmlns="http://schemas.openxmlformats.org/spreadsheetml/2006/main" count="1038" uniqueCount="475">
  <si>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</si>
  <si>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</si>
  <si>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</si>
  <si>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</si>
  <si>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</si>
  <si>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</si>
  <si>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</si>
  <si>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</si>
  <si>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</si>
  <si>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</si>
  <si>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</si>
  <si>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</si>
  <si>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</si>
  <si>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</si>
  <si>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</si>
  <si>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</si>
  <si>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</si>
  <si>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</si>
  <si>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</si>
  <si>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</si>
  <si>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</si>
  <si>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</si>
  <si>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</si>
  <si>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</si>
  <si>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</si>
  <si>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</si>
  <si>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</si>
  <si>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</si>
  <si>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</si>
  <si>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</si>
  <si>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</si>
  <si>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</si>
  <si>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</si>
  <si>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</si>
  <si>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</si>
  <si>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</si>
  <si>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</si>
  <si>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</si>
  <si>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</si>
  <si>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</si>
  <si>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</si>
  <si>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</si>
  <si>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</si>
  <si>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</si>
  <si>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</si>
  <si>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</si>
  <si>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</si>
  <si>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</si>
  <si>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</si>
  <si>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</si>
  <si>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</si>
  <si>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</si>
  <si>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</si>
  <si>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</si>
  <si>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</si>
  <si>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</si>
  <si>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</si>
  <si>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</si>
  <si>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</si>
  <si>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</si>
  <si>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</si>
  <si>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</si>
  <si>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</si>
  <si>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</si>
  <si>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</si>
  <si>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</si>
  <si>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</si>
  <si>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</si>
  <si>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</si>
  <si>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</si>
  <si>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</si>
  <si>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</si>
  <si>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</si>
  <si>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</si>
  <si>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</si>
  <si>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</si>
  <si>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</si>
  <si>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</si>
  <si>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</si>
  <si>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</si>
  <si>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</si>
  <si>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</si>
  <si>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</si>
  <si>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</si>
  <si>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</si>
  <si>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</si>
  <si>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</si>
  <si>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</si>
  <si>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</si>
  <si>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</si>
  <si>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</si>
  <si>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</si>
  <si>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</si>
  <si>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</si>
  <si>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</si>
  <si>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</si>
  <si>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</si>
  <si>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</si>
  <si>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</si>
  <si>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</si>
  <si>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</si>
  <si>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</si>
  <si>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</si>
  <si>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</si>
  <si>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</si>
  <si>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</si>
  <si>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</si>
  <si>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</si>
  <si>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</si>
  <si>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</si>
  <si>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</si>
  <si>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</si>
  <si>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</si>
  <si>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</si>
  <si>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</si>
  <si>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</si>
  <si>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</si>
  <si>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</si>
  <si>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</si>
  <si>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</si>
  <si>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</si>
  <si>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</si>
  <si>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</si>
  <si>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</si>
  <si>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</si>
  <si>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</si>
  <si>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</si>
  <si>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</si>
  <si>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</si>
  <si>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</si>
  <si>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</si>
  <si>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</si>
  <si>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</si>
  <si>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</si>
  <si>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</si>
  <si>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</si>
  <si>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</si>
  <si>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</si>
  <si>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</si>
  <si>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</si>
  <si>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</si>
  <si>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</si>
  <si>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</si>
  <si>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</si>
  <si>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</si>
  <si>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</si>
  <si>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</si>
  <si>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</si>
  <si>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</si>
  <si>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</si>
  <si>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</si>
  <si>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</si>
  <si>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</si>
  <si>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</si>
  <si>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</si>
  <si>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</si>
  <si>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</si>
  <si>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</si>
  <si>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</si>
  <si>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</si>
  <si>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</si>
  <si>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</si>
  <si>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</si>
  <si>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</si>
  <si>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</si>
  <si>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</si>
  <si>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</si>
  <si>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</si>
  <si>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</si>
  <si>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</si>
  <si>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</si>
  <si>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</si>
  <si>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</si>
  <si>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</si>
  <si>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</si>
  <si>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</si>
  <si>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</si>
  <si>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</si>
  <si>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</si>
  <si>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</si>
  <si>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</si>
  <si>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</si>
  <si>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</si>
  <si>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</si>
  <si>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</si>
  <si>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</si>
  <si>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</si>
  <si>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</si>
  <si>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</si>
  <si>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</si>
  <si>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</si>
  <si>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</si>
  <si>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</si>
  <si>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</si>
  <si>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</si>
  <si>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</si>
  <si>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</si>
  <si>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</si>
  <si>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</si>
  <si>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</si>
  <si>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</si>
  <si>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</si>
  <si>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</si>
  <si>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</si>
  <si>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</si>
  <si>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</si>
  <si>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</si>
  <si>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</si>
  <si>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</si>
  <si>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</si>
  <si>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</si>
  <si>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</si>
  <si>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</si>
  <si>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</si>
  <si>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</si>
  <si>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</si>
  <si>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</si>
  <si>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</si>
  <si>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</si>
  <si>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</si>
  <si>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</si>
  <si>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</si>
  <si>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</si>
  <si>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</si>
  <si>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</si>
  <si>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</si>
  <si>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</si>
  <si>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</si>
  <si>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</si>
  <si>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</si>
  <si>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</si>
  <si>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</si>
  <si>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</si>
  <si>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</si>
  <si>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</si>
  <si>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</si>
  <si>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</si>
  <si>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</si>
  <si>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</si>
  <si>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</si>
  <si>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</si>
  <si>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</si>
  <si>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</si>
  <si>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</si>
  <si>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</si>
  <si>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</si>
  <si>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</si>
  <si>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</si>
  <si>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</si>
  <si>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</si>
  <si>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</si>
  <si>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</si>
  <si>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</si>
  <si>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</si>
  <si>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</si>
  <si>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</si>
  <si>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</si>
  <si>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</si>
  <si>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</si>
  <si>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</si>
  <si>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</si>
  <si>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</si>
  <si>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</si>
  <si>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</si>
  <si>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</si>
  <si>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</si>
  <si>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</si>
  <si>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</si>
  <si>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</si>
  <si>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</si>
  <si>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</si>
  <si>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</si>
  <si>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</si>
  <si>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</si>
  <si>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</si>
  <si>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</si>
  <si>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</si>
  <si>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</si>
  <si>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</si>
  <si>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</si>
  <si>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</si>
  <si>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</si>
  <si>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</si>
  <si>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</si>
  <si>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</si>
  <si>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</si>
  <si>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</si>
  <si>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</si>
  <si>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</si>
  <si>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</si>
  <si>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</si>
  <si>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</si>
  <si>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</si>
  <si>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</si>
  <si>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</si>
  <si>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</si>
  <si>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</si>
  <si>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</si>
  <si>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</si>
  <si>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</si>
  <si>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</si>
  <si>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</si>
  <si>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</si>
  <si>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</si>
  <si>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</si>
  <si>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</si>
  <si>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</si>
  <si>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</si>
  <si>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</si>
  <si>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</si>
  <si>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</si>
  <si>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</si>
  <si>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</si>
  <si>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</si>
  <si>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</si>
  <si>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</si>
  <si>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</si>
  <si>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</si>
  <si>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</si>
  <si>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</si>
  <si>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</si>
  <si>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</si>
  <si>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</si>
  <si>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</si>
  <si>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</si>
  <si>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</si>
  <si>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</si>
  <si>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</si>
  <si>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</si>
  <si>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</si>
  <si>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</si>
  <si>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</si>
  <si>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</si>
  <si>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</si>
  <si>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</si>
  <si>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</si>
  <si>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</si>
  <si>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</si>
  <si>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</si>
  <si>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</si>
  <si>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</si>
  <si>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</si>
  <si>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</si>
  <si>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CONSTRUÇÃO DA UBS DE BOTAFOGO</t>
  </si>
  <si>
    <t>Reaterro interno (edificacoes) compactado manualmente</t>
  </si>
  <si>
    <t>und</t>
  </si>
  <si>
    <t>Forma tábua p/ concreto em fundação radier c/ reaproveitamento 5x.</t>
  </si>
  <si>
    <t>Fornecimento e lançamento de brita nº2 (h = 10 cm)</t>
  </si>
  <si>
    <t>0001/2018</t>
  </si>
  <si>
    <t>TP 002/2018</t>
  </si>
  <si>
    <t>TOMADA DE PEÇO: TP 002/2018</t>
  </si>
  <si>
    <t>OBRA: CONSTRUÇÃO DA UBSF DE BOTAFOGO</t>
  </si>
  <si>
    <t>ORDEM DE SERVIÇO: 001/2018</t>
  </si>
  <si>
    <t xml:space="preserve">Área </t>
  </si>
  <si>
    <t>Unidade Administrativa: Secretaria de Desenvolvimento Urbano</t>
  </si>
  <si>
    <t xml:space="preserve">7.0 PAVIMENTAÇÃO </t>
  </si>
  <si>
    <t>1009 dias</t>
  </si>
  <si>
    <t>Calçada</t>
  </si>
  <si>
    <t xml:space="preserve">8.0 REVESTIMENTO </t>
  </si>
  <si>
    <t>8.8 Aplicação manual de pintura com tinta texturizada acrílica em paredes externas de casas, duas cores.</t>
  </si>
  <si>
    <t>Comprimento</t>
  </si>
  <si>
    <t>Altura</t>
  </si>
  <si>
    <t>m x</t>
  </si>
  <si>
    <t>m =</t>
  </si>
  <si>
    <t>Área</t>
  </si>
  <si>
    <t>Odontologia</t>
  </si>
  <si>
    <t>Inalação</t>
  </si>
  <si>
    <t>Consultorio</t>
  </si>
  <si>
    <t>Estoque Medicamento</t>
  </si>
  <si>
    <t>Sanitario Masc. PCD</t>
  </si>
  <si>
    <t>Sala de Espera</t>
  </si>
  <si>
    <t>Sanitario Fem. PCD</t>
  </si>
  <si>
    <t>Circulação</t>
  </si>
  <si>
    <t>DML</t>
  </si>
  <si>
    <t>Sala de Curativos</t>
  </si>
  <si>
    <t>Vacinas</t>
  </si>
  <si>
    <t>Sala Atv. Coletivas</t>
  </si>
  <si>
    <t>Observação</t>
  </si>
  <si>
    <t>Banheiro PCD</t>
  </si>
  <si>
    <t>Esterilização</t>
  </si>
  <si>
    <t>Expurgo</t>
  </si>
  <si>
    <t>Almoxerifado</t>
  </si>
  <si>
    <t>Copa</t>
  </si>
  <si>
    <t>Adimintração</t>
  </si>
  <si>
    <t>ADM</t>
  </si>
  <si>
    <t>Comp</t>
  </si>
  <si>
    <t>Larg</t>
  </si>
  <si>
    <t>Qdt.</t>
  </si>
  <si>
    <t>Janela - JA02</t>
  </si>
  <si>
    <t>m  x</t>
  </si>
  <si>
    <t>und  =</t>
  </si>
  <si>
    <t>Porta de Madeira - PM02</t>
  </si>
  <si>
    <t>Porta de Madeira - PM05</t>
  </si>
  <si>
    <t>Total Descontos  =</t>
  </si>
  <si>
    <t>TOTAL</t>
  </si>
  <si>
    <t>Janela - JA01</t>
  </si>
  <si>
    <t>Janela - JA03</t>
  </si>
  <si>
    <t>Janela - JA04</t>
  </si>
  <si>
    <t>Janela - JA05</t>
  </si>
  <si>
    <t>Conjunto de Vidro com Porta</t>
  </si>
  <si>
    <t>Porta de Madeira - PM01</t>
  </si>
  <si>
    <t>Porta de Madeira - PM04</t>
  </si>
  <si>
    <t>8.12 Aplicação e lixamento de massa látex em teto, duas demãos.</t>
  </si>
  <si>
    <t>1000 dias</t>
  </si>
  <si>
    <t>FOTO 11 Revestimento Cerâmico no piso</t>
  </si>
  <si>
    <t>FOTO 12 Revestimento Cerâmico no piso</t>
  </si>
  <si>
    <t>FOTO 13 Execução do muro da Caixa D'água</t>
  </si>
  <si>
    <t>FOTO 14 Execução do muro da Caixa D'água</t>
  </si>
  <si>
    <t>FOTO 15 Colocação do Quadro elétrico</t>
  </si>
  <si>
    <t>BM07</t>
  </si>
  <si>
    <t>7.6 Execução de sarjeta de concreto feito na obra, moldada in loco em trecho reto, 30cm base x 15cm altura</t>
  </si>
  <si>
    <t>Rua / Calçada</t>
  </si>
  <si>
    <t>7.8 Rodapé cerâmico de 7cm de altura com placas tipo grês de dimensões 45x45cm</t>
  </si>
  <si>
    <t xml:space="preserve">Recepção e Circulação </t>
  </si>
  <si>
    <t>Consutório</t>
  </si>
  <si>
    <t xml:space="preserve">Estoque de medicamentos </t>
  </si>
  <si>
    <t xml:space="preserve">Vacinas </t>
  </si>
  <si>
    <t>Curativo</t>
  </si>
  <si>
    <t xml:space="preserve">DESCONTOS </t>
  </si>
  <si>
    <t>Porta de Madeira - PM03</t>
  </si>
  <si>
    <t>Total do Desconto =</t>
  </si>
  <si>
    <t>und =</t>
  </si>
  <si>
    <t>7.10 Piso tátil direcional e de alerta, em concreto colorido, p/deficientes visuais, dimensões 25x25cm, aplicado com argamassa industrializada ac-ii, rejuntado, exclusive regularização de base</t>
  </si>
  <si>
    <t>Entrada</t>
  </si>
  <si>
    <t>Banheiro</t>
  </si>
  <si>
    <t xml:space="preserve">Sala de Esterelização </t>
  </si>
  <si>
    <t xml:space="preserve">Depósito de Resíduos </t>
  </si>
  <si>
    <t xml:space="preserve">Banheiro dos Funcionários </t>
  </si>
  <si>
    <t>Porta de Alumínio - PA01</t>
  </si>
  <si>
    <t>Porta de Alumínio - PA02</t>
  </si>
  <si>
    <t>Porta de Alumínio - PA04</t>
  </si>
  <si>
    <t>Veneziana - W01</t>
  </si>
  <si>
    <t>8.4 Revestimento cerâmico para paredes internas com placas tipo grês ou semi-grês de dimensões 20x20 cm aplicadas em ambientes de área maior que 5 m² na altura inteira das paredes.</t>
  </si>
  <si>
    <t>Porta de Alumínio - PA03</t>
  </si>
  <si>
    <t>Porta de Alumínio - PA06</t>
  </si>
  <si>
    <t>Baneiro</t>
  </si>
  <si>
    <t xml:space="preserve">Fachada </t>
  </si>
  <si>
    <t>Fachada Superior</t>
  </si>
  <si>
    <t xml:space="preserve">Banheiro Superior </t>
  </si>
  <si>
    <t>Reservatório</t>
  </si>
  <si>
    <t>Depósitos de Resíduos</t>
  </si>
  <si>
    <t>8.13 Aplicação manual de pintura com tinta látex PVA em teto, duas demãos.</t>
  </si>
  <si>
    <t>BM 07</t>
  </si>
  <si>
    <t>8.16 Aplicação manual de pintura com tinta texturizada acrílica em paredes externas de casas, uma cor.</t>
  </si>
  <si>
    <t>8.9</t>
  </si>
  <si>
    <t>Muro</t>
  </si>
  <si>
    <t>9.0 ESQUADRIAS</t>
  </si>
  <si>
    <t>9.4 Fechadura de embutir com cilindro, externa, completa, acabamento padrão popular, incluso execução de furo - fornecimento e instalação.</t>
  </si>
  <si>
    <t>9.8 Janela de alumínio maxim-ar, fixação com parafuso sobre contramarco (exclusive contramarco), com vidros, padronizada.</t>
  </si>
  <si>
    <t>9.9 Janela veneziana alumínio – fixo.</t>
  </si>
  <si>
    <t>9.10 Porta em alumínio de abrir tipo veneziana com guarnição, fixação com parafusos - fornecimento e instalação.</t>
  </si>
  <si>
    <t>Portda de Alumínio - PA01</t>
  </si>
  <si>
    <t>Portda de Alumínio - PA02</t>
  </si>
  <si>
    <t>Portda de Alumínio - PA03</t>
  </si>
  <si>
    <t>Portda de Alumínio - PA04</t>
  </si>
  <si>
    <t>Portda de Alumínio - PA06</t>
  </si>
  <si>
    <t>Serviço Medido: Impermeabilização, Pavimentação, Revestimento, Esquadrias, Instalações Elétricas e Inst. Hidráulicas</t>
  </si>
  <si>
    <t>6.0 IMPERMEABILIZAÇÃO</t>
  </si>
  <si>
    <t>6.1 Impermeabilização de estruturas enterradas, com tinta asfáltica, duas demãos</t>
  </si>
  <si>
    <t>Área de Tinta Alfática</t>
  </si>
  <si>
    <t/>
  </si>
  <si>
    <t>'</t>
  </si>
  <si>
    <t>Laje Imp.</t>
  </si>
  <si>
    <t>6.2 Impermeabilização de superfície com manta asfáltica (com polímeros tipo app), e=3 mm</t>
  </si>
  <si>
    <t>15/07/2021 a 06/10/2021</t>
  </si>
  <si>
    <t>RELATÓRIO FOTOGRÁFICO BM07</t>
  </si>
  <si>
    <t>FOTO 01 Execução de Revestimento Externo</t>
  </si>
  <si>
    <t>FOTO 02 Execução de Revestimento Externo</t>
  </si>
  <si>
    <t>FOTO 03 Execução da Porta de Vidro</t>
  </si>
  <si>
    <t>FOTO 04 Execução de Revestimento Interno</t>
  </si>
  <si>
    <t>FOTO 05 Execução de Revestimento Interno</t>
  </si>
  <si>
    <t>FOTO 06 Execução de Revestimento Interno</t>
  </si>
  <si>
    <t xml:space="preserve">FOTO 07 Impermeabilização em Manta e porta de alumínio </t>
  </si>
  <si>
    <t xml:space="preserve">FOTO 08 Execução de Porta de Alumínio </t>
  </si>
  <si>
    <t>FOTO 09 Execução de Vidro das Janelas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</si>
</sst>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4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Border="1"/>
    <xf numFmtId="0" fontId="5" fillId="0" borderId="11" xfId="6" applyFont="1" applyBorder="1"/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43" fontId="34" fillId="4" borderId="15" xfId="1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5" fillId="4" borderId="15" xfId="0" applyFont="1" applyFill="1" applyBorder="1" applyAlignment="1">
      <alignment vertical="center"/>
    </xf>
    <xf numFmtId="4" fontId="34" fillId="4" borderId="15" xfId="0" applyNumberFormat="1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168" fontId="3" fillId="5" borderId="15" xfId="0" applyNumberFormat="1" applyFont="1" applyFill="1" applyBorder="1" applyAlignment="1">
      <alignment vertical="center" wrapText="1"/>
    </xf>
    <xf numFmtId="168" fontId="35" fillId="5" borderId="15" xfId="0" applyNumberFormat="1" applyFont="1" applyFill="1" applyBorder="1"/>
    <xf numFmtId="168" fontId="3" fillId="9" borderId="15" xfId="0" applyNumberFormat="1" applyFont="1" applyFill="1" applyBorder="1" applyAlignment="1">
      <alignment vertical="center"/>
    </xf>
    <xf numFmtId="168" fontId="35" fillId="9" borderId="15" xfId="0" applyNumberFormat="1" applyFont="1" applyFill="1" applyBorder="1"/>
    <xf numFmtId="0" fontId="5" fillId="0" borderId="0" xfId="4" applyFont="1"/>
    <xf numFmtId="2" fontId="5" fillId="0" borderId="9" xfId="4" applyNumberFormat="1" applyFont="1" applyBorder="1"/>
    <xf numFmtId="2" fontId="5" fillId="0" borderId="4" xfId="4" applyNumberFormat="1" applyFont="1" applyBorder="1"/>
    <xf numFmtId="2" fontId="5" fillId="0" borderId="6" xfId="4" applyNumberFormat="1" applyFont="1" applyBorder="1"/>
    <xf numFmtId="0" fontId="5" fillId="0" borderId="5" xfId="4" applyFont="1" applyBorder="1"/>
    <xf numFmtId="0" fontId="5" fillId="0" borderId="8" xfId="4" applyFont="1" applyBorder="1"/>
    <xf numFmtId="0" fontId="5" fillId="0" borderId="11" xfId="4" applyFont="1" applyBorder="1"/>
    <xf numFmtId="168" fontId="0" fillId="0" borderId="0" xfId="0" applyNumberFormat="1"/>
    <xf numFmtId="0" fontId="5" fillId="0" borderId="15" xfId="4" applyFont="1" applyBorder="1"/>
    <xf numFmtId="0" fontId="5" fillId="0" borderId="14" xfId="4" applyFont="1" applyBorder="1"/>
    <xf numFmtId="0" fontId="5" fillId="0" borderId="0" xfId="6" applyFont="1" applyAlignment="1"/>
    <xf numFmtId="0" fontId="5" fillId="0" borderId="13" xfId="4" applyFont="1" applyBorder="1"/>
    <xf numFmtId="14" fontId="0" fillId="0" borderId="0" xfId="0" applyNumberFormat="1"/>
    <xf numFmtId="0" fontId="5" fillId="0" borderId="9" xfId="6" applyFont="1" applyBorder="1" applyAlignment="1"/>
    <xf numFmtId="0" fontId="5" fillId="0" borderId="11" xfId="6" applyFont="1" applyBorder="1" applyAlignment="1"/>
    <xf numFmtId="0" fontId="5" fillId="0" borderId="0" xfId="4" applyFont="1" applyBorder="1"/>
    <xf numFmtId="2" fontId="5" fillId="0" borderId="0" xfId="4" applyNumberFormat="1" applyFont="1" applyBorder="1"/>
    <xf numFmtId="2" fontId="5" fillId="0" borderId="7" xfId="4" applyNumberFormat="1" applyFont="1" applyBorder="1"/>
    <xf numFmtId="0" fontId="5" fillId="0" borderId="12" xfId="4" applyFont="1" applyBorder="1"/>
    <xf numFmtId="0" fontId="5" fillId="0" borderId="3" xfId="4" applyFont="1" applyBorder="1"/>
    <xf numFmtId="2" fontId="5" fillId="0" borderId="10" xfId="4" applyNumberFormat="1" applyFont="1" applyBorder="1"/>
    <xf numFmtId="2" fontId="5" fillId="0" borderId="4" xfId="6" applyNumberFormat="1" applyFont="1" applyBorder="1" applyAlignment="1"/>
    <xf numFmtId="0" fontId="5" fillId="0" borderId="5" xfId="6" applyFont="1" applyBorder="1" applyAlignment="1"/>
    <xf numFmtId="2" fontId="5" fillId="0" borderId="9" xfId="6" applyNumberFormat="1" applyFont="1" applyBorder="1" applyAlignment="1"/>
    <xf numFmtId="43" fontId="5" fillId="0" borderId="4" xfId="1" applyFont="1" applyBorder="1" applyAlignment="1"/>
    <xf numFmtId="0" fontId="5" fillId="0" borderId="1" xfId="4" applyFont="1" applyBorder="1"/>
    <xf numFmtId="0" fontId="5" fillId="0" borderId="2" xfId="4" applyFont="1" applyBorder="1"/>
    <xf numFmtId="0" fontId="5" fillId="0" borderId="9" xfId="4" applyFont="1" applyBorder="1"/>
    <xf numFmtId="0" fontId="5" fillId="0" borderId="10" xfId="4" applyFont="1" applyBorder="1"/>
    <xf numFmtId="2" fontId="5" fillId="0" borderId="11" xfId="4" applyNumberFormat="1" applyFont="1" applyBorder="1"/>
    <xf numFmtId="0" fontId="5" fillId="0" borderId="4" xfId="4" applyFont="1" applyBorder="1"/>
    <xf numFmtId="0" fontId="5" fillId="0" borderId="6" xfId="4" applyFont="1" applyBorder="1"/>
    <xf numFmtId="43" fontId="5" fillId="0" borderId="10" xfId="6" applyNumberFormat="1" applyFont="1" applyBorder="1" applyAlignment="1"/>
    <xf numFmtId="43" fontId="5" fillId="0" borderId="9" xfId="1" applyFont="1" applyBorder="1" applyAlignment="1"/>
    <xf numFmtId="43" fontId="5" fillId="0" borderId="0" xfId="1" applyFont="1" applyBorder="1" applyAlignment="1"/>
    <xf numFmtId="0" fontId="5" fillId="0" borderId="0" xfId="6" applyFont="1" applyBorder="1" applyAlignment="1"/>
    <xf numFmtId="0" fontId="5" fillId="0" borderId="7" xfId="6" applyFont="1" applyBorder="1" applyAlignment="1"/>
    <xf numFmtId="0" fontId="5" fillId="0" borderId="8" xfId="6" applyFont="1" applyBorder="1" applyAlignment="1"/>
    <xf numFmtId="43" fontId="5" fillId="0" borderId="10" xfId="1" applyFont="1" applyBorder="1" applyAlignment="1"/>
    <xf numFmtId="0" fontId="5" fillId="0" borderId="10" xfId="6" applyFont="1" applyBorder="1" applyAlignment="1"/>
    <xf numFmtId="43" fontId="5" fillId="0" borderId="6" xfId="6" applyNumberFormat="1" applyFont="1" applyBorder="1" applyAlignment="1"/>
    <xf numFmtId="2" fontId="5" fillId="0" borderId="2" xfId="4" applyNumberFormat="1" applyFont="1" applyBorder="1"/>
    <xf numFmtId="2" fontId="5" fillId="0" borderId="3" xfId="4" applyNumberFormat="1" applyFont="1" applyBorder="1"/>
    <xf numFmtId="0" fontId="5" fillId="0" borderId="3" xfId="6" applyFont="1" applyBorder="1" applyAlignment="1"/>
    <xf numFmtId="43" fontId="5" fillId="0" borderId="1" xfId="1" applyFont="1" applyBorder="1" applyAlignment="1"/>
    <xf numFmtId="0" fontId="3" fillId="0" borderId="0" xfId="6" applyFont="1" applyAlignment="1">
      <alignment horizontal="left" vertical="center" wrapText="1"/>
    </xf>
    <xf numFmtId="0" fontId="5" fillId="0" borderId="10" xfId="6" applyFont="1" applyBorder="1" applyAlignment="1">
      <alignment horizontal="left" vertical="center" wrapText="1"/>
    </xf>
    <xf numFmtId="0" fontId="5" fillId="0" borderId="11" xfId="6" applyFont="1" applyBorder="1" applyAlignment="1">
      <alignment horizontal="left" vertical="center" wrapText="1"/>
    </xf>
    <xf numFmtId="0" fontId="5" fillId="0" borderId="15" xfId="6" applyFont="1" applyBorder="1" applyAlignment="1">
      <alignment horizontal="left" vertical="center" wrapText="1"/>
    </xf>
    <xf numFmtId="0" fontId="5" fillId="0" borderId="0" xfId="6" quotePrefix="1" applyFont="1" applyBorder="1"/>
    <xf numFmtId="165" fontId="5" fillId="0" borderId="15" xfId="3" applyFont="1" applyFill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0" fontId="23" fillId="8" borderId="9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9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1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23" fillId="10" borderId="9" xfId="0" quotePrefix="1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 vertical="center" wrapText="1"/>
    </xf>
    <xf numFmtId="0" fontId="5" fillId="0" borderId="11" xfId="6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 xr:uid="{00000000-0005-0000-0000-000001000000}"/>
    <cellStyle name="Normal 5 2" xfId="6" xr:uid="{00000000-0005-0000-0000-000002000000}"/>
    <cellStyle name="Normal_Plan1_PLANILHA ORÇAMENTÁRIA - PAV. E DREN. Etapa II- PAC  TOTAL versao 31-10-2008 2" xfId="5" xr:uid="{00000000-0005-0000-0000-000003000000}"/>
    <cellStyle name="Porcentagem" xfId="2" builtinId="5"/>
    <cellStyle name="Vírgula" xfId="1" builtinId="3"/>
    <cellStyle name="Vírgula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396240</xdr:colOff>
      <xdr:row>5</xdr:row>
      <xdr:rowOff>49530</xdr:rowOff>
    </xdr:from>
    <xdr:to>
      <xdr:col>5</xdr:col>
      <xdr:colOff>716280</xdr:colOff>
      <xdr:row>19</xdr:row>
      <xdr:rowOff>129540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702B162-D35C-4D75-9C8F-DAA76329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1985010"/>
          <a:ext cx="3520440" cy="2640330"/>
        </a:xfrm>
        <a:prstGeom prst="rect">
          <a:avLst/>
        </a:prstGeom>
      </xdr:spPr>
    </xdr:pic>
    <xdr:clientData/>
  </xdr:twoCellAnchor>
  <xdr:twoCellAnchor editAs="oneCell">
    <xdr:from>
      <xdr:col>6</xdr:col>
      <xdr:colOff>327660</xdr:colOff>
      <xdr:row>5</xdr:row>
      <xdr:rowOff>5714</xdr:rowOff>
    </xdr:from>
    <xdr:to>
      <xdr:col>12</xdr:col>
      <xdr:colOff>289560</xdr:colOff>
      <xdr:row>19</xdr:row>
      <xdr:rowOff>160019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3F7A286-D8DA-4553-8A1D-11BB156C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941194"/>
          <a:ext cx="3619500" cy="27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21</xdr:row>
      <xdr:rowOff>137160</xdr:rowOff>
    </xdr:from>
    <xdr:to>
      <xdr:col>5</xdr:col>
      <xdr:colOff>744220</xdr:colOff>
      <xdr:row>37</xdr:row>
      <xdr:rowOff>15240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5B84FC7-9839-449F-AC97-1D2EFF4B1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5013960"/>
          <a:ext cx="3738880" cy="2804160"/>
        </a:xfrm>
        <a:prstGeom prst="rect">
          <a:avLst/>
        </a:prstGeom>
      </xdr:spPr>
    </xdr:pic>
    <xdr:clientData/>
  </xdr:twoCellAnchor>
  <xdr:twoCellAnchor editAs="oneCell">
    <xdr:from>
      <xdr:col>7</xdr:col>
      <xdr:colOff>472440</xdr:colOff>
      <xdr:row>21</xdr:row>
      <xdr:rowOff>35560</xdr:rowOff>
    </xdr:from>
    <xdr:to>
      <xdr:col>11</xdr:col>
      <xdr:colOff>304800</xdr:colOff>
      <xdr:row>37</xdr:row>
      <xdr:rowOff>137160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856389D1-D66A-4D27-A12A-B006D2D78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880" y="4912360"/>
          <a:ext cx="2270760" cy="302768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457201</xdr:colOff>
      <xdr:row>39</xdr:row>
      <xdr:rowOff>17781</xdr:rowOff>
    </xdr:from>
    <xdr:to>
      <xdr:col>5</xdr:col>
      <xdr:colOff>167640</xdr:colOff>
      <xdr:row>55</xdr:row>
      <xdr:rowOff>160020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6A31F37-A311-4452-AF42-27F57DAF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1" y="8201661"/>
          <a:ext cx="2301239" cy="3068319"/>
        </a:xfrm>
        <a:prstGeom prst="rect">
          <a:avLst/>
        </a:prstGeom>
      </xdr:spPr>
    </xdr:pic>
    <xdr:clientData/>
  </xdr:twoCellAnchor>
  <xdr:twoCellAnchor editAs="oneCell">
    <xdr:from>
      <xdr:col>6</xdr:col>
      <xdr:colOff>73660</xdr:colOff>
      <xdr:row>39</xdr:row>
      <xdr:rowOff>76200</xdr:rowOff>
    </xdr:from>
    <xdr:to>
      <xdr:col>12</xdr:col>
      <xdr:colOff>429260</xdr:colOff>
      <xdr:row>55</xdr:row>
      <xdr:rowOff>160020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4A939DBD-2BD4-48FC-B2E9-55913FB7D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0" y="8260080"/>
          <a:ext cx="401320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205742</xdr:colOff>
      <xdr:row>57</xdr:row>
      <xdr:rowOff>65576</xdr:rowOff>
    </xdr:from>
    <xdr:to>
      <xdr:col>5</xdr:col>
      <xdr:colOff>160020</xdr:colOff>
      <xdr:row>73</xdr:row>
      <xdr:rowOff>91440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26310700-0C51-46AE-928E-D710555E0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010"/>
        <a:stretch/>
      </xdr:blipFill>
      <xdr:spPr>
        <a:xfrm>
          <a:off x="815342" y="11556536"/>
          <a:ext cx="2545078" cy="2951944"/>
        </a:xfrm>
        <a:prstGeom prst="rect">
          <a:avLst/>
        </a:prstGeom>
      </xdr:spPr>
    </xdr:pic>
    <xdr:clientData/>
  </xdr:twoCellAnchor>
  <xdr:twoCellAnchor editAs="oneCell">
    <xdr:from>
      <xdr:col>7</xdr:col>
      <xdr:colOff>365760</xdr:colOff>
      <xdr:row>57</xdr:row>
      <xdr:rowOff>73680</xdr:rowOff>
    </xdr:from>
    <xdr:to>
      <xdr:col>11</xdr:col>
      <xdr:colOff>449580</xdr:colOff>
      <xdr:row>73</xdr:row>
      <xdr:rowOff>99059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D8D7C23F-0F61-4660-A614-E6216EEAB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236"/>
        <a:stretch/>
      </xdr:blipFill>
      <xdr:spPr>
        <a:xfrm>
          <a:off x="5029200" y="11564640"/>
          <a:ext cx="2522220" cy="295145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75</xdr:row>
      <xdr:rowOff>68579</xdr:rowOff>
    </xdr:from>
    <xdr:to>
      <xdr:col>5</xdr:col>
      <xdr:colOff>312419</xdr:colOff>
      <xdr:row>91</xdr:row>
      <xdr:rowOff>121188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1A2E25E4-5453-412B-BA96-0D79CDBE1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115"/>
        <a:stretch/>
      </xdr:blipFill>
      <xdr:spPr>
        <a:xfrm>
          <a:off x="716280" y="14866619"/>
          <a:ext cx="2796539" cy="29786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20">
          <cell r="J20">
            <v>0</v>
          </cell>
        </row>
        <row r="30">
          <cell r="J30">
            <v>0</v>
          </cell>
        </row>
        <row r="56">
          <cell r="J56">
            <v>0</v>
          </cell>
        </row>
        <row r="64">
          <cell r="J64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86">
          <cell r="J86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78">
          <cell r="J178">
            <v>0</v>
          </cell>
        </row>
        <row r="181">
          <cell r="J181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2"/>
  <sheetViews>
    <sheetView tabSelected="1" view="pageBreakPreview" zoomScale="90" zoomScaleNormal="90" zoomScaleSheetLayoutView="90" workbookViewId="0">
      <selection activeCell="I6" sqref="I6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1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3.33203125" customWidth="1"/>
    <col min="10" max="10" width="10.44140625" customWidth="1"/>
    <col min="11" max="11" width="9.33203125" customWidth="1"/>
    <col min="12" max="12" width="14" customWidth="1"/>
    <col min="13" max="13" width="13.109375" customWidth="1"/>
    <col min="14" max="14" width="14.88671875" customWidth="1"/>
    <col min="15" max="15" width="14.33203125" customWidth="1"/>
    <col min="17" max="17" width="13.5546875" bestFit="1" customWidth="1"/>
    <col min="19" max="20" width="11.5546875" bestFit="1" customWidth="1"/>
  </cols>
  <sheetData>
    <row r="1" spans="1:20" ht="24.75" customHeight="1" x14ac:dyDescent="0.3">
      <c r="A1" s="258"/>
      <c r="B1" s="259"/>
      <c r="C1" s="265" t="s">
        <v>409</v>
      </c>
      <c r="D1" s="265"/>
      <c r="E1" s="265"/>
      <c r="F1" s="265"/>
      <c r="G1" s="265"/>
      <c r="H1" s="265"/>
      <c r="I1" s="265"/>
      <c r="J1" s="266" t="s">
        <v>317</v>
      </c>
      <c r="K1" s="266"/>
      <c r="L1" s="266"/>
      <c r="M1" s="266"/>
      <c r="N1" s="266"/>
      <c r="O1" s="266"/>
    </row>
    <row r="2" spans="1:20" ht="43.5" customHeight="1" x14ac:dyDescent="0.3">
      <c r="A2" s="260"/>
      <c r="B2" s="261"/>
      <c r="C2" s="265"/>
      <c r="D2" s="265"/>
      <c r="E2" s="265"/>
      <c r="F2" s="265"/>
      <c r="G2" s="265"/>
      <c r="H2" s="265"/>
      <c r="I2" s="265"/>
      <c r="J2" s="267">
        <f>M187</f>
        <v>83088.669999999984</v>
      </c>
      <c r="K2" s="268"/>
      <c r="L2" s="268"/>
      <c r="M2" s="268"/>
      <c r="N2" s="268"/>
      <c r="O2" s="268"/>
    </row>
    <row r="3" spans="1:20" x14ac:dyDescent="0.3">
      <c r="A3" s="236" t="s">
        <v>354</v>
      </c>
      <c r="B3" s="237"/>
      <c r="C3" s="238" t="s">
        <v>313</v>
      </c>
      <c r="D3" s="238"/>
      <c r="E3" s="170" t="s">
        <v>348</v>
      </c>
      <c r="F3" s="171"/>
      <c r="G3" s="171"/>
      <c r="H3" s="171"/>
      <c r="I3" s="172">
        <v>43402</v>
      </c>
      <c r="J3" s="246"/>
      <c r="K3" s="246"/>
      <c r="L3" s="246"/>
      <c r="M3" s="246"/>
      <c r="N3" s="246"/>
      <c r="O3" s="246"/>
    </row>
    <row r="4" spans="1:20" x14ac:dyDescent="0.3">
      <c r="A4" s="79" t="s">
        <v>315</v>
      </c>
      <c r="B4" s="80" t="s">
        <v>409</v>
      </c>
      <c r="C4" s="238" t="s">
        <v>314</v>
      </c>
      <c r="D4" s="238"/>
      <c r="E4" s="241" t="s">
        <v>349</v>
      </c>
      <c r="F4" s="242"/>
      <c r="G4" s="243"/>
      <c r="H4" s="171"/>
      <c r="I4" s="173"/>
      <c r="J4" s="4"/>
      <c r="K4" s="247" t="s">
        <v>322</v>
      </c>
      <c r="L4" s="247"/>
      <c r="M4" s="2"/>
      <c r="N4" s="272" t="s">
        <v>356</v>
      </c>
      <c r="O4" s="273"/>
    </row>
    <row r="5" spans="1:20" x14ac:dyDescent="0.3">
      <c r="A5" s="79" t="s">
        <v>316</v>
      </c>
      <c r="B5" s="79" t="s">
        <v>343</v>
      </c>
      <c r="C5" s="2"/>
      <c r="D5" s="1"/>
      <c r="E5" s="2"/>
      <c r="F5" s="3"/>
      <c r="G5" s="3"/>
      <c r="H5" s="3"/>
      <c r="I5" s="2"/>
      <c r="J5" s="4"/>
      <c r="K5" s="251" t="s">
        <v>323</v>
      </c>
      <c r="L5" s="251"/>
      <c r="M5" s="71"/>
      <c r="N5" s="248" t="s">
        <v>403</v>
      </c>
      <c r="O5" s="248"/>
    </row>
    <row r="6" spans="1:20" x14ac:dyDescent="0.3">
      <c r="A6" s="239" t="s">
        <v>456</v>
      </c>
      <c r="B6" s="239"/>
      <c r="C6" s="239"/>
      <c r="D6" s="1"/>
      <c r="E6" s="2"/>
      <c r="F6" s="3"/>
      <c r="G6" s="3"/>
      <c r="H6" s="3"/>
      <c r="I6" s="2"/>
      <c r="J6" s="4"/>
      <c r="K6" s="269" t="s">
        <v>324</v>
      </c>
      <c r="L6" s="269"/>
      <c r="M6" s="70"/>
      <c r="N6" s="271">
        <v>404076.5</v>
      </c>
      <c r="O6" s="271"/>
    </row>
    <row r="7" spans="1:20" x14ac:dyDescent="0.3">
      <c r="A7" s="239"/>
      <c r="B7" s="239"/>
      <c r="C7" s="239"/>
      <c r="D7" s="6"/>
      <c r="E7" s="5"/>
      <c r="F7" s="7"/>
      <c r="G7" s="7"/>
      <c r="H7" s="7"/>
      <c r="I7" s="5"/>
      <c r="J7" s="8"/>
      <c r="K7" s="251" t="s">
        <v>325</v>
      </c>
      <c r="L7" s="251"/>
      <c r="M7" s="251"/>
      <c r="N7" s="270">
        <f>N187</f>
        <v>316624.35000000003</v>
      </c>
      <c r="O7" s="271"/>
    </row>
    <row r="8" spans="1:20" x14ac:dyDescent="0.3">
      <c r="A8" s="58" t="s">
        <v>318</v>
      </c>
      <c r="B8" s="58" t="s">
        <v>319</v>
      </c>
      <c r="C8" s="58" t="s">
        <v>320</v>
      </c>
      <c r="D8" s="62">
        <v>44392</v>
      </c>
      <c r="E8" s="62">
        <v>44475</v>
      </c>
      <c r="F8" s="59"/>
      <c r="G8" s="59"/>
      <c r="H8" s="59"/>
      <c r="I8" s="60"/>
      <c r="J8" s="61"/>
      <c r="K8" s="252" t="s">
        <v>321</v>
      </c>
      <c r="L8" s="252"/>
      <c r="M8" s="60"/>
      <c r="N8" s="249">
        <f>N6-N7</f>
        <v>87452.149999999965</v>
      </c>
      <c r="O8" s="250"/>
    </row>
    <row r="9" spans="1:20" x14ac:dyDescent="0.3">
      <c r="A9" s="264" t="s">
        <v>4</v>
      </c>
      <c r="B9" s="262" t="s">
        <v>5</v>
      </c>
      <c r="C9" s="255" t="s">
        <v>2</v>
      </c>
      <c r="D9" s="277" t="s">
        <v>3</v>
      </c>
      <c r="E9" s="244" t="s">
        <v>0</v>
      </c>
      <c r="F9" s="244"/>
      <c r="G9" s="245"/>
      <c r="H9" s="244"/>
      <c r="I9" s="244"/>
      <c r="J9" s="244"/>
      <c r="K9" s="274" t="s">
        <v>312</v>
      </c>
      <c r="L9" s="32"/>
      <c r="M9" s="34" t="s">
        <v>1</v>
      </c>
      <c r="N9" s="35"/>
      <c r="O9" s="274" t="s">
        <v>312</v>
      </c>
      <c r="Q9">
        <v>799</v>
      </c>
      <c r="S9" s="197">
        <v>44103</v>
      </c>
      <c r="T9" s="197">
        <v>44271</v>
      </c>
    </row>
    <row r="10" spans="1:20" ht="9.75" customHeight="1" x14ac:dyDescent="0.3">
      <c r="A10" s="264"/>
      <c r="B10" s="263"/>
      <c r="C10" s="256"/>
      <c r="D10" s="278"/>
      <c r="E10" s="253" t="s">
        <v>310</v>
      </c>
      <c r="F10" s="33"/>
      <c r="G10" s="240" t="s">
        <v>327</v>
      </c>
      <c r="H10" s="114"/>
      <c r="I10" s="253" t="s">
        <v>311</v>
      </c>
      <c r="J10" s="279" t="s">
        <v>309</v>
      </c>
      <c r="K10" s="275"/>
      <c r="L10" s="255" t="s">
        <v>310</v>
      </c>
      <c r="M10" s="245" t="s">
        <v>311</v>
      </c>
      <c r="N10" s="245" t="s">
        <v>309</v>
      </c>
      <c r="O10" s="275"/>
      <c r="Q10">
        <v>210</v>
      </c>
      <c r="S10" s="197">
        <v>44270</v>
      </c>
      <c r="T10" s="197">
        <v>44394</v>
      </c>
    </row>
    <row r="11" spans="1:20" ht="11.25" customHeight="1" x14ac:dyDescent="0.3">
      <c r="A11" s="264"/>
      <c r="B11" s="263"/>
      <c r="C11" s="256"/>
      <c r="D11" s="278"/>
      <c r="E11" s="253"/>
      <c r="F11" s="115"/>
      <c r="G11" s="240"/>
      <c r="H11" s="114"/>
      <c r="I11" s="253"/>
      <c r="J11" s="279"/>
      <c r="K11" s="275"/>
      <c r="L11" s="256"/>
      <c r="M11" s="253"/>
      <c r="N11" s="253"/>
      <c r="O11" s="275"/>
      <c r="Q11">
        <f>SUM(Q9:Q10)</f>
        <v>1009</v>
      </c>
      <c r="S11">
        <f>S10-S9</f>
        <v>167</v>
      </c>
      <c r="T11">
        <f>T10-T9</f>
        <v>123</v>
      </c>
    </row>
    <row r="12" spans="1:20" ht="10.5" customHeight="1" x14ac:dyDescent="0.3">
      <c r="A12" s="255"/>
      <c r="B12" s="263"/>
      <c r="C12" s="256"/>
      <c r="D12" s="278"/>
      <c r="E12" s="253"/>
      <c r="F12" s="116"/>
      <c r="G12" s="240"/>
      <c r="H12" s="117">
        <v>0.94</v>
      </c>
      <c r="I12" s="254"/>
      <c r="J12" s="280"/>
      <c r="K12" s="276"/>
      <c r="L12" s="257"/>
      <c r="M12" s="254"/>
      <c r="N12" s="254"/>
      <c r="O12" s="276"/>
      <c r="S12">
        <f>710+S11</f>
        <v>877</v>
      </c>
      <c r="T12">
        <f>S12+T11</f>
        <v>1000</v>
      </c>
    </row>
    <row r="13" spans="1:20" x14ac:dyDescent="0.3">
      <c r="A13" s="118"/>
      <c r="B13" s="118"/>
      <c r="C13" s="118"/>
      <c r="D13" s="118"/>
      <c r="E13" s="118"/>
      <c r="F13" s="119"/>
      <c r="G13" s="119"/>
      <c r="H13" s="120"/>
      <c r="I13" s="36"/>
      <c r="J13" s="37"/>
      <c r="K13" s="63"/>
      <c r="L13" s="36"/>
      <c r="M13" s="36"/>
      <c r="N13" s="36"/>
      <c r="O13" s="121"/>
    </row>
    <row r="14" spans="1:20" x14ac:dyDescent="0.3">
      <c r="A14" s="122">
        <v>1</v>
      </c>
      <c r="B14" s="123" t="s">
        <v>6</v>
      </c>
      <c r="C14" s="124"/>
      <c r="D14" s="125"/>
      <c r="E14" s="123"/>
      <c r="F14" s="126"/>
      <c r="G14" s="126"/>
      <c r="H14" s="127"/>
      <c r="I14" s="40"/>
      <c r="J14" s="41"/>
      <c r="K14" s="41"/>
      <c r="L14" s="42"/>
      <c r="M14" s="43">
        <f>SUM(M15:M17)</f>
        <v>0</v>
      </c>
      <c r="N14" s="43"/>
      <c r="O14" s="128">
        <v>0</v>
      </c>
    </row>
    <row r="15" spans="1:20" ht="26.4" x14ac:dyDescent="0.3">
      <c r="A15" s="129" t="s">
        <v>7</v>
      </c>
      <c r="B15" s="130" t="s">
        <v>8</v>
      </c>
      <c r="C15" s="131" t="s">
        <v>9</v>
      </c>
      <c r="D15" s="132">
        <v>326.57</v>
      </c>
      <c r="E15" s="132">
        <v>4.5</v>
      </c>
      <c r="F15" s="133"/>
      <c r="G15" s="169">
        <v>4.5</v>
      </c>
      <c r="H15" s="39">
        <v>435.99</v>
      </c>
      <c r="I15" s="9"/>
      <c r="J15" s="10">
        <f>I15+'[6]1'!J14</f>
        <v>4.5</v>
      </c>
      <c r="K15" s="66" t="s">
        <v>326</v>
      </c>
      <c r="L15" s="9">
        <f>ROUND(E15*D15,2)</f>
        <v>1469.57</v>
      </c>
      <c r="M15" s="9">
        <f>ROUND(I15*D15,2)</f>
        <v>0</v>
      </c>
      <c r="N15" s="9">
        <f>ROUND(J15*D15,2)</f>
        <v>1469.57</v>
      </c>
      <c r="O15" s="134" t="s">
        <v>326</v>
      </c>
    </row>
    <row r="16" spans="1:20" ht="26.4" x14ac:dyDescent="0.3">
      <c r="A16" s="129" t="s">
        <v>10</v>
      </c>
      <c r="B16" s="130" t="s">
        <v>11</v>
      </c>
      <c r="C16" s="131" t="s">
        <v>9</v>
      </c>
      <c r="D16" s="132">
        <v>9.7100000000000009</v>
      </c>
      <c r="E16" s="132">
        <v>279.68</v>
      </c>
      <c r="F16" s="133"/>
      <c r="G16" s="169">
        <v>279.68</v>
      </c>
      <c r="H16" s="39">
        <v>97.97</v>
      </c>
      <c r="I16" s="9"/>
      <c r="J16" s="10">
        <f>I16+'[6]1'!J15</f>
        <v>279.68</v>
      </c>
      <c r="K16" s="66" t="s">
        <v>326</v>
      </c>
      <c r="L16" s="9">
        <f>ROUND(E16*D16,2)</f>
        <v>2715.69</v>
      </c>
      <c r="M16" s="9">
        <f>ROUND(I16*D16,2)</f>
        <v>0</v>
      </c>
      <c r="N16" s="9">
        <f>ROUND(J16*D16,2)</f>
        <v>2715.69</v>
      </c>
      <c r="O16" s="134" t="s">
        <v>326</v>
      </c>
    </row>
    <row r="17" spans="1:15" x14ac:dyDescent="0.3">
      <c r="A17" s="129" t="s">
        <v>12</v>
      </c>
      <c r="B17" s="130" t="s">
        <v>13</v>
      </c>
      <c r="C17" s="131" t="s">
        <v>9</v>
      </c>
      <c r="D17" s="132">
        <v>1.03</v>
      </c>
      <c r="E17" s="132">
        <v>916.26</v>
      </c>
      <c r="F17" s="133"/>
      <c r="G17" s="169">
        <v>916.26</v>
      </c>
      <c r="H17" s="39">
        <v>2.8</v>
      </c>
      <c r="I17" s="9"/>
      <c r="J17" s="10">
        <v>916.26</v>
      </c>
      <c r="K17" s="66" t="s">
        <v>326</v>
      </c>
      <c r="L17" s="9">
        <f>ROUND(E17*D17,2)</f>
        <v>943.75</v>
      </c>
      <c r="M17" s="9">
        <f>ROUND(I17*D17,2)</f>
        <v>0</v>
      </c>
      <c r="N17" s="9">
        <f>ROUND(J17*D17,2)</f>
        <v>943.75</v>
      </c>
      <c r="O17" s="134" t="s">
        <v>326</v>
      </c>
    </row>
    <row r="18" spans="1:15" x14ac:dyDescent="0.3">
      <c r="A18" s="129"/>
      <c r="B18" s="130"/>
      <c r="C18" s="131"/>
      <c r="D18" s="132"/>
      <c r="E18" s="132"/>
      <c r="F18" s="133"/>
      <c r="G18" s="38"/>
      <c r="H18" s="39"/>
      <c r="I18" s="9"/>
      <c r="J18" s="10"/>
      <c r="K18" s="47"/>
      <c r="L18" s="11">
        <f>SUM(L15:L17)</f>
        <v>5129.01</v>
      </c>
      <c r="M18" s="11"/>
      <c r="N18" s="11">
        <f>SUM(N15:N17)</f>
        <v>5129.01</v>
      </c>
      <c r="O18" s="134"/>
    </row>
    <row r="19" spans="1:15" x14ac:dyDescent="0.3">
      <c r="A19" s="122">
        <v>2</v>
      </c>
      <c r="B19" s="123" t="s">
        <v>14</v>
      </c>
      <c r="C19" s="124"/>
      <c r="D19" s="125"/>
      <c r="E19" s="123"/>
      <c r="F19" s="126"/>
      <c r="G19" s="44"/>
      <c r="H19" s="45">
        <v>258.52999999999997</v>
      </c>
      <c r="I19" s="46"/>
      <c r="J19" s="47"/>
      <c r="K19" s="64"/>
      <c r="L19" s="42"/>
      <c r="M19" s="42"/>
      <c r="N19" s="42"/>
      <c r="O19" s="135">
        <f>SUM(O20:O23)</f>
        <v>0</v>
      </c>
    </row>
    <row r="20" spans="1:15" ht="52.8" x14ac:dyDescent="0.3">
      <c r="A20" s="129" t="s">
        <v>15</v>
      </c>
      <c r="B20" s="130" t="s">
        <v>16</v>
      </c>
      <c r="C20" s="131" t="s">
        <v>17</v>
      </c>
      <c r="D20" s="136">
        <v>5.15</v>
      </c>
      <c r="E20" s="136">
        <v>63.01</v>
      </c>
      <c r="F20" s="133"/>
      <c r="G20" s="137">
        <v>63.01</v>
      </c>
      <c r="H20" s="138">
        <v>1664.68</v>
      </c>
      <c r="I20" s="139">
        <v>0</v>
      </c>
      <c r="J20" s="140">
        <f>I20+G20</f>
        <v>63.01</v>
      </c>
      <c r="K20" s="47">
        <f>E20-J20</f>
        <v>0</v>
      </c>
      <c r="L20" s="9">
        <f>ROUND(E20*D20,2)</f>
        <v>324.5</v>
      </c>
      <c r="M20" s="9">
        <f>ROUND(I20*D20,2)</f>
        <v>0</v>
      </c>
      <c r="N20" s="9">
        <f>ROUND(J20*D20,2)</f>
        <v>324.5</v>
      </c>
      <c r="O20" s="141">
        <f>L20-N20</f>
        <v>0</v>
      </c>
    </row>
    <row r="21" spans="1:15" x14ac:dyDescent="0.3">
      <c r="A21" s="129" t="s">
        <v>18</v>
      </c>
      <c r="B21" s="130" t="s">
        <v>344</v>
      </c>
      <c r="C21" s="131" t="s">
        <v>17</v>
      </c>
      <c r="D21" s="132">
        <v>45.98</v>
      </c>
      <c r="E21" s="132">
        <v>12.89</v>
      </c>
      <c r="F21" s="133"/>
      <c r="G21" s="137">
        <v>12.89</v>
      </c>
      <c r="H21" s="39">
        <v>860.01</v>
      </c>
      <c r="I21" s="12">
        <v>0</v>
      </c>
      <c r="J21" s="10">
        <f>G21+'[6]1'!J20</f>
        <v>12.89</v>
      </c>
      <c r="K21" s="66" t="s">
        <v>326</v>
      </c>
      <c r="L21" s="9">
        <f>ROUND(E21*D21,2)</f>
        <v>592.67999999999995</v>
      </c>
      <c r="M21" s="9">
        <f>ROUND(I21*D21,2)</f>
        <v>0</v>
      </c>
      <c r="N21" s="9">
        <f>ROUND(J21*D21,2)</f>
        <v>592.67999999999995</v>
      </c>
      <c r="O21" s="141">
        <f t="shared" ref="O21:O23" si="0">L21-N21</f>
        <v>0</v>
      </c>
    </row>
    <row r="22" spans="1:15" x14ac:dyDescent="0.3">
      <c r="A22" s="129" t="s">
        <v>19</v>
      </c>
      <c r="B22" s="130" t="s">
        <v>20</v>
      </c>
      <c r="C22" s="131" t="s">
        <v>17</v>
      </c>
      <c r="D22" s="132">
        <v>16.61</v>
      </c>
      <c r="E22" s="132">
        <v>50.12</v>
      </c>
      <c r="F22" s="133"/>
      <c r="G22" s="133">
        <v>50.12</v>
      </c>
      <c r="H22" s="142"/>
      <c r="I22" s="12">
        <v>0</v>
      </c>
      <c r="J22" s="10">
        <f>I22+G22</f>
        <v>50.12</v>
      </c>
      <c r="K22" s="66" t="s">
        <v>326</v>
      </c>
      <c r="L22" s="9">
        <f>ROUND(E22*D22,2)</f>
        <v>832.49</v>
      </c>
      <c r="M22" s="9">
        <f>ROUND(I22*D22,2)</f>
        <v>0</v>
      </c>
      <c r="N22" s="9">
        <f>ROUND(J22*D22,2)</f>
        <v>832.49</v>
      </c>
      <c r="O22" s="141">
        <f t="shared" si="0"/>
        <v>0</v>
      </c>
    </row>
    <row r="23" spans="1:15" x14ac:dyDescent="0.3">
      <c r="A23" s="129" t="s">
        <v>21</v>
      </c>
      <c r="B23" s="130" t="s">
        <v>22</v>
      </c>
      <c r="C23" s="131" t="s">
        <v>17</v>
      </c>
      <c r="D23" s="132">
        <v>5.67</v>
      </c>
      <c r="E23" s="132">
        <v>12.89</v>
      </c>
      <c r="F23" s="133"/>
      <c r="G23" s="133">
        <v>12.89</v>
      </c>
      <c r="H23" s="142"/>
      <c r="I23" s="9">
        <v>0</v>
      </c>
      <c r="J23" s="10">
        <f>I23+G23</f>
        <v>12.89</v>
      </c>
      <c r="K23" s="66" t="s">
        <v>326</v>
      </c>
      <c r="L23" s="9">
        <f>ROUND(E23*D23,2)</f>
        <v>73.09</v>
      </c>
      <c r="M23" s="9">
        <f>ROUND(I23*D23,2)</f>
        <v>0</v>
      </c>
      <c r="N23" s="9">
        <f>ROUND(J23*D23,2)</f>
        <v>73.09</v>
      </c>
      <c r="O23" s="141">
        <f t="shared" si="0"/>
        <v>0</v>
      </c>
    </row>
    <row r="24" spans="1:15" x14ac:dyDescent="0.3">
      <c r="A24" s="129"/>
      <c r="B24" s="130"/>
      <c r="C24" s="131"/>
      <c r="D24" s="132"/>
      <c r="E24" s="132"/>
      <c r="F24" s="133"/>
      <c r="G24" s="133"/>
      <c r="H24" s="142"/>
      <c r="I24" s="9"/>
      <c r="J24" s="10"/>
      <c r="K24" s="47"/>
      <c r="L24" s="11">
        <f>SUM(L20:L23)</f>
        <v>1822.76</v>
      </c>
      <c r="M24" s="11">
        <f t="shared" ref="M24:N24" si="1">SUM(M20:M23)</f>
        <v>0</v>
      </c>
      <c r="N24" s="11">
        <f t="shared" si="1"/>
        <v>1822.76</v>
      </c>
      <c r="O24" s="121"/>
    </row>
    <row r="25" spans="1:15" x14ac:dyDescent="0.3">
      <c r="A25" s="122">
        <v>3</v>
      </c>
      <c r="B25" s="123" t="s">
        <v>24</v>
      </c>
      <c r="C25" s="124"/>
      <c r="D25" s="125"/>
      <c r="E25" s="123"/>
      <c r="F25" s="126"/>
      <c r="G25" s="126"/>
      <c r="H25" s="127"/>
      <c r="I25" s="42"/>
      <c r="J25" s="47"/>
      <c r="K25" s="72"/>
      <c r="L25" s="42"/>
      <c r="M25" s="42"/>
      <c r="N25" s="42"/>
      <c r="O25" s="110">
        <f>SUM(O26:O31)</f>
        <v>5909.18</v>
      </c>
    </row>
    <row r="26" spans="1:15" ht="35.25" customHeight="1" x14ac:dyDescent="0.3">
      <c r="A26" s="129" t="s">
        <v>25</v>
      </c>
      <c r="B26" s="143" t="s">
        <v>26</v>
      </c>
      <c r="C26" s="131" t="s">
        <v>9</v>
      </c>
      <c r="D26" s="132">
        <v>53.65</v>
      </c>
      <c r="E26" s="132">
        <v>275.24983399999996</v>
      </c>
      <c r="F26" s="133"/>
      <c r="G26" s="10">
        <v>275.24983400000002</v>
      </c>
      <c r="H26" s="39">
        <v>25.44</v>
      </c>
      <c r="I26" s="10">
        <v>0</v>
      </c>
      <c r="J26" s="10">
        <f>I26+G26</f>
        <v>275.24983400000002</v>
      </c>
      <c r="K26" s="144">
        <f>E26-J26</f>
        <v>0</v>
      </c>
      <c r="L26" s="9">
        <f t="shared" ref="L26:L31" si="2">ROUND(E26*D26,2)</f>
        <v>14767.15</v>
      </c>
      <c r="M26" s="9">
        <f t="shared" ref="M26:M31" si="3">ROUND(I26*D26,2)</f>
        <v>0</v>
      </c>
      <c r="N26" s="9">
        <f t="shared" ref="N26:N31" si="4">ROUND(J26*D26,2)</f>
        <v>14767.15</v>
      </c>
      <c r="O26" s="145">
        <f>L26-N26</f>
        <v>0</v>
      </c>
    </row>
    <row r="27" spans="1:15" ht="26.4" x14ac:dyDescent="0.3">
      <c r="A27" s="129" t="s">
        <v>27</v>
      </c>
      <c r="B27" s="143" t="s">
        <v>28</v>
      </c>
      <c r="C27" s="131" t="s">
        <v>9</v>
      </c>
      <c r="D27" s="132">
        <v>53.91</v>
      </c>
      <c r="E27" s="132">
        <v>275.24983399999996</v>
      </c>
      <c r="F27" s="133"/>
      <c r="G27" s="12">
        <v>275.24983400000002</v>
      </c>
      <c r="H27" s="39">
        <v>34.64</v>
      </c>
      <c r="I27" s="12"/>
      <c r="J27" s="10">
        <f t="shared" ref="J27:J30" si="5">I27+G27</f>
        <v>275.24983400000002</v>
      </c>
      <c r="K27" s="144">
        <f t="shared" ref="K27:K31" si="6">E27-J27</f>
        <v>0</v>
      </c>
      <c r="L27" s="9">
        <f t="shared" si="2"/>
        <v>14838.72</v>
      </c>
      <c r="M27" s="9">
        <f t="shared" si="3"/>
        <v>0</v>
      </c>
      <c r="N27" s="9">
        <f t="shared" si="4"/>
        <v>14838.72</v>
      </c>
      <c r="O27" s="145">
        <f t="shared" ref="O27:O31" si="7">L27-N27</f>
        <v>0</v>
      </c>
    </row>
    <row r="28" spans="1:15" ht="26.4" x14ac:dyDescent="0.3">
      <c r="A28" s="129" t="s">
        <v>29</v>
      </c>
      <c r="B28" s="143" t="s">
        <v>30</v>
      </c>
      <c r="C28" s="131" t="s">
        <v>23</v>
      </c>
      <c r="D28" s="132">
        <v>16.809999999999999</v>
      </c>
      <c r="E28" s="132">
        <v>39.750599999999999</v>
      </c>
      <c r="F28" s="133"/>
      <c r="G28" s="12">
        <v>39.750599999999999</v>
      </c>
      <c r="H28" s="39">
        <v>16.329999999999998</v>
      </c>
      <c r="I28" s="12"/>
      <c r="J28" s="10">
        <f t="shared" si="5"/>
        <v>39.750599999999999</v>
      </c>
      <c r="K28" s="144">
        <f t="shared" si="6"/>
        <v>0</v>
      </c>
      <c r="L28" s="9">
        <f t="shared" si="2"/>
        <v>668.21</v>
      </c>
      <c r="M28" s="9">
        <f t="shared" si="3"/>
        <v>0</v>
      </c>
      <c r="N28" s="9">
        <f t="shared" si="4"/>
        <v>668.21</v>
      </c>
      <c r="O28" s="141">
        <f t="shared" si="7"/>
        <v>0</v>
      </c>
    </row>
    <row r="29" spans="1:15" ht="26.4" x14ac:dyDescent="0.3">
      <c r="A29" s="129" t="s">
        <v>31</v>
      </c>
      <c r="B29" s="143" t="s">
        <v>32</v>
      </c>
      <c r="C29" s="131" t="s">
        <v>23</v>
      </c>
      <c r="D29" s="132">
        <v>51.57</v>
      </c>
      <c r="E29" s="132">
        <v>63.285499999999999</v>
      </c>
      <c r="F29" s="133"/>
      <c r="G29" s="9">
        <v>63.285499999999999</v>
      </c>
      <c r="H29" s="39">
        <v>12.26</v>
      </c>
      <c r="I29" s="9"/>
      <c r="J29" s="10">
        <f t="shared" si="5"/>
        <v>63.285499999999999</v>
      </c>
      <c r="K29" s="144">
        <f t="shared" si="6"/>
        <v>0</v>
      </c>
      <c r="L29" s="9">
        <f t="shared" si="2"/>
        <v>3263.63</v>
      </c>
      <c r="M29" s="9">
        <f t="shared" si="3"/>
        <v>0</v>
      </c>
      <c r="N29" s="9">
        <f t="shared" si="4"/>
        <v>3263.63</v>
      </c>
      <c r="O29" s="141">
        <f t="shared" si="7"/>
        <v>0</v>
      </c>
    </row>
    <row r="30" spans="1:15" ht="26.4" x14ac:dyDescent="0.3">
      <c r="A30" s="129" t="s">
        <v>33</v>
      </c>
      <c r="B30" s="143" t="s">
        <v>34</v>
      </c>
      <c r="C30" s="131" t="s">
        <v>23</v>
      </c>
      <c r="D30" s="132">
        <v>27.77</v>
      </c>
      <c r="E30" s="132">
        <v>62.493099999999998</v>
      </c>
      <c r="F30" s="133"/>
      <c r="G30" s="9">
        <v>62.493099999999998</v>
      </c>
      <c r="H30" s="39">
        <v>23.47</v>
      </c>
      <c r="I30" s="9"/>
      <c r="J30" s="10">
        <f t="shared" si="5"/>
        <v>62.493099999999998</v>
      </c>
      <c r="K30" s="144">
        <f t="shared" si="6"/>
        <v>0</v>
      </c>
      <c r="L30" s="9">
        <f t="shared" si="2"/>
        <v>1735.43</v>
      </c>
      <c r="M30" s="9">
        <f t="shared" si="3"/>
        <v>0</v>
      </c>
      <c r="N30" s="9">
        <f t="shared" si="4"/>
        <v>1735.43</v>
      </c>
      <c r="O30" s="141">
        <f t="shared" si="7"/>
        <v>0</v>
      </c>
    </row>
    <row r="31" spans="1:15" x14ac:dyDescent="0.3">
      <c r="A31" s="129" t="s">
        <v>35</v>
      </c>
      <c r="B31" s="143" t="s">
        <v>36</v>
      </c>
      <c r="C31" s="131" t="s">
        <v>345</v>
      </c>
      <c r="D31" s="132">
        <v>5909.18</v>
      </c>
      <c r="E31" s="132">
        <v>1</v>
      </c>
      <c r="F31" s="133"/>
      <c r="G31" s="133"/>
      <c r="H31" s="142"/>
      <c r="I31" s="9"/>
      <c r="J31" s="10">
        <f>I31+'[6]1'!J30</f>
        <v>0</v>
      </c>
      <c r="K31" s="144">
        <f t="shared" si="6"/>
        <v>1</v>
      </c>
      <c r="L31" s="9">
        <f t="shared" si="2"/>
        <v>5909.18</v>
      </c>
      <c r="M31" s="9">
        <f t="shared" si="3"/>
        <v>0</v>
      </c>
      <c r="N31" s="9">
        <f t="shared" si="4"/>
        <v>0</v>
      </c>
      <c r="O31" s="145">
        <f t="shared" si="7"/>
        <v>5909.18</v>
      </c>
    </row>
    <row r="32" spans="1:15" x14ac:dyDescent="0.3">
      <c r="A32" s="129"/>
      <c r="B32" s="143"/>
      <c r="C32" s="131"/>
      <c r="D32" s="132"/>
      <c r="E32" s="132"/>
      <c r="F32" s="133"/>
      <c r="G32" s="133"/>
      <c r="H32" s="142"/>
      <c r="I32" s="9"/>
      <c r="J32" s="10"/>
      <c r="K32" s="47"/>
      <c r="L32" s="11">
        <f>SUM(L26:L31)</f>
        <v>41182.32</v>
      </c>
      <c r="M32" s="11">
        <f t="shared" ref="M32:N32" si="8">SUM(M26:M31)</f>
        <v>0</v>
      </c>
      <c r="N32" s="11">
        <f t="shared" si="8"/>
        <v>35273.14</v>
      </c>
      <c r="O32" s="121"/>
    </row>
    <row r="33" spans="1:15" x14ac:dyDescent="0.3">
      <c r="A33" s="122">
        <v>4</v>
      </c>
      <c r="B33" s="123" t="s">
        <v>37</v>
      </c>
      <c r="C33" s="124"/>
      <c r="D33" s="125"/>
      <c r="E33" s="123"/>
      <c r="F33" s="126"/>
      <c r="G33" s="126"/>
      <c r="H33" s="127"/>
      <c r="I33" s="42"/>
      <c r="J33" s="47"/>
      <c r="K33" s="64"/>
      <c r="L33" s="45"/>
      <c r="M33" s="42"/>
      <c r="N33" s="42"/>
      <c r="O33" s="111">
        <f>SUM(O34:O47)</f>
        <v>0</v>
      </c>
    </row>
    <row r="34" spans="1:15" ht="26.4" x14ac:dyDescent="0.3">
      <c r="A34" s="129" t="s">
        <v>38</v>
      </c>
      <c r="B34" s="143" t="s">
        <v>39</v>
      </c>
      <c r="C34" s="131" t="s">
        <v>17</v>
      </c>
      <c r="D34" s="132">
        <v>236.71</v>
      </c>
      <c r="E34" s="132">
        <v>4.6100000000000003</v>
      </c>
      <c r="F34" s="133"/>
      <c r="G34" s="137">
        <v>4.6100000000000003</v>
      </c>
      <c r="H34" s="142"/>
      <c r="I34" s="9">
        <v>0</v>
      </c>
      <c r="J34" s="10">
        <f>SUM(I34,G34)</f>
        <v>4.6100000000000003</v>
      </c>
      <c r="K34" s="69">
        <f t="shared" ref="K34:K40" si="9">E34-J34</f>
        <v>0</v>
      </c>
      <c r="L34" s="9">
        <f t="shared" ref="L34:L47" si="10">ROUND(E34*D34,2)</f>
        <v>1091.23</v>
      </c>
      <c r="M34" s="9">
        <f t="shared" ref="M34:M47" si="11">ROUND(I34*D34,2)</f>
        <v>0</v>
      </c>
      <c r="N34" s="9">
        <f t="shared" ref="N34:N47" si="12">ROUND(J34*D34,2)</f>
        <v>1091.23</v>
      </c>
      <c r="O34" s="145">
        <f t="shared" ref="O34:O39" si="13">L34-N34</f>
        <v>0</v>
      </c>
    </row>
    <row r="35" spans="1:15" x14ac:dyDescent="0.3">
      <c r="A35" s="129" t="s">
        <v>40</v>
      </c>
      <c r="B35" s="143" t="s">
        <v>41</v>
      </c>
      <c r="C35" s="131" t="s">
        <v>17</v>
      </c>
      <c r="D35" s="132">
        <v>350.17</v>
      </c>
      <c r="E35" s="132">
        <v>30.67</v>
      </c>
      <c r="F35" s="133"/>
      <c r="G35" s="137">
        <v>30.67</v>
      </c>
      <c r="H35" s="142"/>
      <c r="I35" s="9">
        <v>0</v>
      </c>
      <c r="J35" s="10">
        <f>I35+G35</f>
        <v>30.67</v>
      </c>
      <c r="K35" s="47">
        <f t="shared" si="9"/>
        <v>0</v>
      </c>
      <c r="L35" s="9">
        <f t="shared" si="10"/>
        <v>10739.71</v>
      </c>
      <c r="M35" s="9">
        <f t="shared" si="11"/>
        <v>0</v>
      </c>
      <c r="N35" s="9">
        <f t="shared" si="12"/>
        <v>10739.71</v>
      </c>
      <c r="O35" s="145">
        <f t="shared" si="13"/>
        <v>0</v>
      </c>
    </row>
    <row r="36" spans="1:15" x14ac:dyDescent="0.3">
      <c r="A36" s="129" t="s">
        <v>42</v>
      </c>
      <c r="B36" s="143" t="s">
        <v>346</v>
      </c>
      <c r="C36" s="131" t="s">
        <v>9</v>
      </c>
      <c r="D36" s="132">
        <v>28.03</v>
      </c>
      <c r="E36" s="132">
        <v>292.24</v>
      </c>
      <c r="F36" s="133"/>
      <c r="G36" s="137">
        <v>292.24</v>
      </c>
      <c r="H36" s="39">
        <v>15.73</v>
      </c>
      <c r="I36" s="174">
        <v>0</v>
      </c>
      <c r="J36" s="10">
        <f t="shared" ref="J36:J39" si="14">I36+G36</f>
        <v>292.24</v>
      </c>
      <c r="K36" s="47">
        <f t="shared" si="9"/>
        <v>0</v>
      </c>
      <c r="L36" s="9">
        <f t="shared" si="10"/>
        <v>8191.49</v>
      </c>
      <c r="M36" s="9">
        <f t="shared" si="11"/>
        <v>0</v>
      </c>
      <c r="N36" s="9">
        <f t="shared" si="12"/>
        <v>8191.49</v>
      </c>
      <c r="O36" s="145">
        <f t="shared" si="13"/>
        <v>0</v>
      </c>
    </row>
    <row r="37" spans="1:15" ht="26.4" x14ac:dyDescent="0.3">
      <c r="A37" s="129" t="s">
        <v>43</v>
      </c>
      <c r="B37" s="143" t="s">
        <v>44</v>
      </c>
      <c r="C37" s="131" t="s">
        <v>45</v>
      </c>
      <c r="D37" s="132">
        <v>8.11</v>
      </c>
      <c r="E37" s="132">
        <v>1226</v>
      </c>
      <c r="F37" s="133"/>
      <c r="G37" s="137">
        <v>1226</v>
      </c>
      <c r="H37" s="39">
        <v>47.99</v>
      </c>
      <c r="I37" s="174">
        <v>0</v>
      </c>
      <c r="J37" s="10">
        <f t="shared" si="14"/>
        <v>1226</v>
      </c>
      <c r="K37" s="47">
        <f t="shared" si="9"/>
        <v>0</v>
      </c>
      <c r="L37" s="9">
        <f t="shared" si="10"/>
        <v>9942.86</v>
      </c>
      <c r="M37" s="9">
        <f t="shared" si="11"/>
        <v>0</v>
      </c>
      <c r="N37" s="9">
        <f t="shared" si="12"/>
        <v>9942.86</v>
      </c>
      <c r="O37" s="145">
        <f t="shared" si="13"/>
        <v>0</v>
      </c>
    </row>
    <row r="38" spans="1:15" ht="26.4" x14ac:dyDescent="0.3">
      <c r="A38" s="129" t="s">
        <v>46</v>
      </c>
      <c r="B38" s="130" t="s">
        <v>47</v>
      </c>
      <c r="C38" s="131" t="s">
        <v>45</v>
      </c>
      <c r="D38" s="132">
        <v>7.93</v>
      </c>
      <c r="E38" s="132">
        <v>482.59999999999997</v>
      </c>
      <c r="F38" s="133"/>
      <c r="G38" s="137">
        <v>482.6</v>
      </c>
      <c r="H38" s="39">
        <v>938.58</v>
      </c>
      <c r="I38" s="174">
        <v>0</v>
      </c>
      <c r="J38" s="10">
        <f t="shared" si="14"/>
        <v>482.6</v>
      </c>
      <c r="K38" s="47">
        <f t="shared" si="9"/>
        <v>0</v>
      </c>
      <c r="L38" s="9">
        <f t="shared" si="10"/>
        <v>3827.02</v>
      </c>
      <c r="M38" s="9">
        <f t="shared" si="11"/>
        <v>0</v>
      </c>
      <c r="N38" s="9">
        <f t="shared" si="12"/>
        <v>3827.02</v>
      </c>
      <c r="O38" s="145">
        <f t="shared" si="13"/>
        <v>0</v>
      </c>
    </row>
    <row r="39" spans="1:15" ht="26.4" x14ac:dyDescent="0.3">
      <c r="A39" s="129" t="s">
        <v>48</v>
      </c>
      <c r="B39" s="143" t="s">
        <v>49</v>
      </c>
      <c r="C39" s="131" t="s">
        <v>17</v>
      </c>
      <c r="D39" s="132">
        <v>379.07</v>
      </c>
      <c r="E39" s="132">
        <v>19.45</v>
      </c>
      <c r="F39" s="133"/>
      <c r="G39" s="137">
        <v>19.45</v>
      </c>
      <c r="H39" s="142"/>
      <c r="I39" s="174">
        <v>0</v>
      </c>
      <c r="J39" s="10">
        <f t="shared" si="14"/>
        <v>19.45</v>
      </c>
      <c r="K39" s="47">
        <f t="shared" si="9"/>
        <v>0</v>
      </c>
      <c r="L39" s="9">
        <f t="shared" si="10"/>
        <v>7372.91</v>
      </c>
      <c r="M39" s="9">
        <f t="shared" si="11"/>
        <v>0</v>
      </c>
      <c r="N39" s="9">
        <f t="shared" si="12"/>
        <v>7372.91</v>
      </c>
      <c r="O39" s="145">
        <f t="shared" si="13"/>
        <v>0</v>
      </c>
    </row>
    <row r="40" spans="1:15" ht="39.6" x14ac:dyDescent="0.3">
      <c r="A40" s="129" t="s">
        <v>50</v>
      </c>
      <c r="B40" s="143" t="s">
        <v>51</v>
      </c>
      <c r="C40" s="131" t="s">
        <v>9</v>
      </c>
      <c r="D40" s="132">
        <v>60.45</v>
      </c>
      <c r="E40" s="132">
        <v>250.0848</v>
      </c>
      <c r="F40" s="133"/>
      <c r="G40" s="137">
        <v>250.0848</v>
      </c>
      <c r="H40" s="39">
        <v>47.99</v>
      </c>
      <c r="I40" s="9">
        <v>0</v>
      </c>
      <c r="J40" s="10">
        <f>G40+I40</f>
        <v>250.0848</v>
      </c>
      <c r="K40" s="47">
        <f t="shared" si="9"/>
        <v>0</v>
      </c>
      <c r="L40" s="9">
        <f t="shared" si="10"/>
        <v>15117.63</v>
      </c>
      <c r="M40" s="9">
        <f t="shared" si="11"/>
        <v>0</v>
      </c>
      <c r="N40" s="9">
        <f t="shared" si="12"/>
        <v>15117.63</v>
      </c>
      <c r="O40" s="141">
        <f t="shared" ref="O40:O47" si="15">L40-N40</f>
        <v>0</v>
      </c>
    </row>
    <row r="41" spans="1:15" ht="39.6" x14ac:dyDescent="0.3">
      <c r="A41" s="129" t="s">
        <v>52</v>
      </c>
      <c r="B41" s="143" t="s">
        <v>53</v>
      </c>
      <c r="C41" s="131" t="s">
        <v>9</v>
      </c>
      <c r="D41" s="132">
        <v>65.67</v>
      </c>
      <c r="E41" s="132">
        <v>22.3094</v>
      </c>
      <c r="F41" s="133"/>
      <c r="G41" s="9">
        <v>22.3094</v>
      </c>
      <c r="H41" s="39">
        <v>938.58</v>
      </c>
      <c r="I41" s="9"/>
      <c r="J41" s="10">
        <f>G41+I41</f>
        <v>22.3094</v>
      </c>
      <c r="K41" s="47">
        <f t="shared" ref="K41:K47" si="16">E41-J41</f>
        <v>0</v>
      </c>
      <c r="L41" s="9">
        <f t="shared" si="10"/>
        <v>1465.06</v>
      </c>
      <c r="M41" s="9">
        <f t="shared" si="11"/>
        <v>0</v>
      </c>
      <c r="N41" s="9">
        <f t="shared" si="12"/>
        <v>1465.06</v>
      </c>
      <c r="O41" s="141">
        <f t="shared" si="15"/>
        <v>0</v>
      </c>
    </row>
    <row r="42" spans="1:15" x14ac:dyDescent="0.3">
      <c r="A42" s="129" t="s">
        <v>54</v>
      </c>
      <c r="B42" s="143" t="s">
        <v>55</v>
      </c>
      <c r="C42" s="131" t="s">
        <v>23</v>
      </c>
      <c r="D42" s="132">
        <v>20.65</v>
      </c>
      <c r="E42" s="132">
        <v>15.450000000000001</v>
      </c>
      <c r="F42" s="133"/>
      <c r="G42" s="137">
        <v>15.45</v>
      </c>
      <c r="H42" s="39">
        <v>7.5</v>
      </c>
      <c r="I42" s="9">
        <v>0</v>
      </c>
      <c r="J42" s="10">
        <f>G42+I42</f>
        <v>15.45</v>
      </c>
      <c r="K42" s="47">
        <f t="shared" si="16"/>
        <v>0</v>
      </c>
      <c r="L42" s="9">
        <f t="shared" si="10"/>
        <v>319.04000000000002</v>
      </c>
      <c r="M42" s="9">
        <f t="shared" si="11"/>
        <v>0</v>
      </c>
      <c r="N42" s="9">
        <f t="shared" si="12"/>
        <v>319.04000000000002</v>
      </c>
      <c r="O42" s="145">
        <f t="shared" si="15"/>
        <v>0</v>
      </c>
    </row>
    <row r="43" spans="1:15" x14ac:dyDescent="0.3">
      <c r="A43" s="129" t="s">
        <v>56</v>
      </c>
      <c r="B43" s="143" t="s">
        <v>57</v>
      </c>
      <c r="C43" s="131" t="s">
        <v>23</v>
      </c>
      <c r="D43" s="132">
        <v>26.41</v>
      </c>
      <c r="E43" s="132">
        <v>28</v>
      </c>
      <c r="F43" s="133"/>
      <c r="G43" s="137">
        <v>28</v>
      </c>
      <c r="H43" s="142"/>
      <c r="I43" s="12"/>
      <c r="J43" s="10">
        <f t="shared" ref="J43:J47" si="17">G43+I43</f>
        <v>28</v>
      </c>
      <c r="K43" s="47">
        <f t="shared" si="16"/>
        <v>0</v>
      </c>
      <c r="L43" s="9">
        <f t="shared" si="10"/>
        <v>739.48</v>
      </c>
      <c r="M43" s="9">
        <f t="shared" si="11"/>
        <v>0</v>
      </c>
      <c r="N43" s="9">
        <f t="shared" si="12"/>
        <v>739.48</v>
      </c>
      <c r="O43" s="145">
        <f t="shared" si="15"/>
        <v>0</v>
      </c>
    </row>
    <row r="44" spans="1:15" x14ac:dyDescent="0.3">
      <c r="A44" s="129" t="s">
        <v>58</v>
      </c>
      <c r="B44" s="143" t="s">
        <v>59</v>
      </c>
      <c r="C44" s="131" t="s">
        <v>23</v>
      </c>
      <c r="D44" s="132">
        <v>15.84</v>
      </c>
      <c r="E44" s="132">
        <v>28.42</v>
      </c>
      <c r="F44" s="133"/>
      <c r="G44" s="137">
        <v>28.42</v>
      </c>
      <c r="H44" s="142"/>
      <c r="I44" s="12"/>
      <c r="J44" s="10">
        <f t="shared" si="17"/>
        <v>28.42</v>
      </c>
      <c r="K44" s="47">
        <f t="shared" si="16"/>
        <v>0</v>
      </c>
      <c r="L44" s="9">
        <f t="shared" si="10"/>
        <v>450.17</v>
      </c>
      <c r="M44" s="9">
        <f t="shared" si="11"/>
        <v>0</v>
      </c>
      <c r="N44" s="9">
        <f t="shared" si="12"/>
        <v>450.17</v>
      </c>
      <c r="O44" s="145">
        <f t="shared" si="15"/>
        <v>0</v>
      </c>
    </row>
    <row r="45" spans="1:15" x14ac:dyDescent="0.3">
      <c r="A45" s="129" t="s">
        <v>60</v>
      </c>
      <c r="B45" s="143" t="s">
        <v>61</v>
      </c>
      <c r="C45" s="131" t="s">
        <v>23</v>
      </c>
      <c r="D45" s="132">
        <v>25.98</v>
      </c>
      <c r="E45" s="132">
        <v>3.61</v>
      </c>
      <c r="F45" s="133"/>
      <c r="G45" s="137">
        <v>3.61</v>
      </c>
      <c r="H45" s="142"/>
      <c r="I45" s="12"/>
      <c r="J45" s="10">
        <f t="shared" si="17"/>
        <v>3.61</v>
      </c>
      <c r="K45" s="47">
        <f t="shared" si="16"/>
        <v>0</v>
      </c>
      <c r="L45" s="9">
        <f t="shared" si="10"/>
        <v>93.79</v>
      </c>
      <c r="M45" s="9">
        <f t="shared" si="11"/>
        <v>0</v>
      </c>
      <c r="N45" s="9">
        <f t="shared" si="12"/>
        <v>93.79</v>
      </c>
      <c r="O45" s="145">
        <f t="shared" si="15"/>
        <v>0</v>
      </c>
    </row>
    <row r="46" spans="1:15" x14ac:dyDescent="0.3">
      <c r="A46" s="129" t="s">
        <v>62</v>
      </c>
      <c r="B46" s="143" t="s">
        <v>63</v>
      </c>
      <c r="C46" s="131" t="s">
        <v>23</v>
      </c>
      <c r="D46" s="132">
        <v>20.34</v>
      </c>
      <c r="E46" s="132">
        <v>4.25</v>
      </c>
      <c r="F46" s="133"/>
      <c r="G46" s="137">
        <v>4.25</v>
      </c>
      <c r="H46" s="142"/>
      <c r="I46" s="12">
        <v>0</v>
      </c>
      <c r="J46" s="10">
        <f t="shared" si="17"/>
        <v>4.25</v>
      </c>
      <c r="K46" s="47">
        <f t="shared" si="16"/>
        <v>0</v>
      </c>
      <c r="L46" s="9">
        <f t="shared" si="10"/>
        <v>86.45</v>
      </c>
      <c r="M46" s="9">
        <f t="shared" si="11"/>
        <v>0</v>
      </c>
      <c r="N46" s="9">
        <f t="shared" si="12"/>
        <v>86.45</v>
      </c>
      <c r="O46" s="145">
        <f t="shared" si="15"/>
        <v>0</v>
      </c>
    </row>
    <row r="47" spans="1:15" x14ac:dyDescent="0.3">
      <c r="A47" s="129" t="s">
        <v>64</v>
      </c>
      <c r="B47" s="143" t="s">
        <v>63</v>
      </c>
      <c r="C47" s="131" t="s">
        <v>23</v>
      </c>
      <c r="D47" s="132">
        <v>24.15</v>
      </c>
      <c r="E47" s="132">
        <v>41.2</v>
      </c>
      <c r="F47" s="133"/>
      <c r="G47" s="137">
        <v>41.2</v>
      </c>
      <c r="H47" s="39">
        <v>47.99</v>
      </c>
      <c r="I47" s="12"/>
      <c r="J47" s="10">
        <f t="shared" si="17"/>
        <v>41.2</v>
      </c>
      <c r="K47" s="47">
        <f t="shared" si="16"/>
        <v>0</v>
      </c>
      <c r="L47" s="9">
        <f t="shared" si="10"/>
        <v>994.98</v>
      </c>
      <c r="M47" s="9">
        <f t="shared" si="11"/>
        <v>0</v>
      </c>
      <c r="N47" s="9">
        <f t="shared" si="12"/>
        <v>994.98</v>
      </c>
      <c r="O47" s="145">
        <f t="shared" si="15"/>
        <v>0</v>
      </c>
    </row>
    <row r="48" spans="1:15" x14ac:dyDescent="0.3">
      <c r="A48" s="129"/>
      <c r="B48" s="143"/>
      <c r="C48" s="131"/>
      <c r="D48" s="132"/>
      <c r="E48" s="132"/>
      <c r="F48" s="133"/>
      <c r="G48" s="38"/>
      <c r="H48" s="39"/>
      <c r="I48" s="12"/>
      <c r="J48" s="10"/>
      <c r="K48" s="47"/>
      <c r="L48" s="11">
        <f>SUM(L34:L47)</f>
        <v>60431.82</v>
      </c>
      <c r="M48" s="11">
        <f>SUM(M34:M47)</f>
        <v>0</v>
      </c>
      <c r="N48" s="11">
        <f>SUM(N34:N47)</f>
        <v>60431.82</v>
      </c>
      <c r="O48" s="121"/>
    </row>
    <row r="49" spans="1:19" x14ac:dyDescent="0.3">
      <c r="A49" s="122">
        <v>5</v>
      </c>
      <c r="B49" s="123" t="s">
        <v>65</v>
      </c>
      <c r="C49" s="124"/>
      <c r="D49" s="125"/>
      <c r="E49" s="123"/>
      <c r="F49" s="126"/>
      <c r="G49" s="44"/>
      <c r="H49" s="45">
        <v>938.58</v>
      </c>
      <c r="I49" s="46"/>
      <c r="J49" s="47"/>
      <c r="K49" s="64"/>
      <c r="L49" s="42"/>
      <c r="M49" s="42"/>
      <c r="N49" s="42"/>
      <c r="O49" s="111">
        <f>O50</f>
        <v>0</v>
      </c>
    </row>
    <row r="50" spans="1:19" ht="39.6" x14ac:dyDescent="0.3">
      <c r="A50" s="129" t="s">
        <v>66</v>
      </c>
      <c r="B50" s="130" t="s">
        <v>67</v>
      </c>
      <c r="C50" s="131" t="s">
        <v>9</v>
      </c>
      <c r="D50" s="136">
        <v>52.52</v>
      </c>
      <c r="E50" s="136">
        <v>734.42245000000003</v>
      </c>
      <c r="F50" s="133"/>
      <c r="G50" s="136">
        <v>734.42245000000003</v>
      </c>
      <c r="H50" s="142"/>
      <c r="I50" s="12">
        <f>E50-G50</f>
        <v>0</v>
      </c>
      <c r="J50" s="10">
        <f>I50+G50</f>
        <v>734.42245000000003</v>
      </c>
      <c r="K50" s="47">
        <f>E50-J50</f>
        <v>0</v>
      </c>
      <c r="L50" s="9">
        <f>ROUND(E50*D50,2)</f>
        <v>38571.870000000003</v>
      </c>
      <c r="M50" s="9">
        <f>ROUND(I50*D50,2)</f>
        <v>0</v>
      </c>
      <c r="N50" s="9">
        <f>ROUND(J50*D50,2)</f>
        <v>38571.870000000003</v>
      </c>
      <c r="O50" s="141">
        <f t="shared" ref="O50" si="18">L50-N50</f>
        <v>0</v>
      </c>
      <c r="S50" s="16"/>
    </row>
    <row r="51" spans="1:19" x14ac:dyDescent="0.3">
      <c r="A51" s="129"/>
      <c r="B51" s="130"/>
      <c r="C51" s="131"/>
      <c r="D51" s="132"/>
      <c r="E51" s="132"/>
      <c r="F51" s="133"/>
      <c r="G51" s="38"/>
      <c r="H51" s="142"/>
      <c r="I51" s="12"/>
      <c r="J51" s="10"/>
      <c r="K51" s="47"/>
      <c r="L51" s="11">
        <f>SUM(L50)</f>
        <v>38571.870000000003</v>
      </c>
      <c r="M51" s="11">
        <f t="shared" ref="M51:N51" si="19">SUM(M50)</f>
        <v>0</v>
      </c>
      <c r="N51" s="11">
        <f t="shared" si="19"/>
        <v>38571.870000000003</v>
      </c>
      <c r="O51" s="121"/>
    </row>
    <row r="52" spans="1:19" x14ac:dyDescent="0.3">
      <c r="A52" s="122">
        <v>6</v>
      </c>
      <c r="B52" s="123" t="s">
        <v>68</v>
      </c>
      <c r="C52" s="124"/>
      <c r="D52" s="125"/>
      <c r="E52" s="123"/>
      <c r="F52" s="126"/>
      <c r="G52" s="44"/>
      <c r="H52" s="45">
        <v>85.18</v>
      </c>
      <c r="I52" s="46"/>
      <c r="J52" s="47"/>
      <c r="K52" s="64"/>
      <c r="L52" s="42"/>
      <c r="M52" s="42"/>
      <c r="N52" s="42"/>
      <c r="O52" s="111">
        <f>SUM(O53:O54)</f>
        <v>0</v>
      </c>
    </row>
    <row r="53" spans="1:19" x14ac:dyDescent="0.3">
      <c r="A53" s="129" t="s">
        <v>69</v>
      </c>
      <c r="B53" s="143" t="s">
        <v>70</v>
      </c>
      <c r="C53" s="131" t="s">
        <v>9</v>
      </c>
      <c r="D53" s="136">
        <v>8.8000000000000007</v>
      </c>
      <c r="E53" s="136">
        <v>434.97840999999988</v>
      </c>
      <c r="F53" s="133"/>
      <c r="G53" s="133">
        <v>103.58</v>
      </c>
      <c r="H53" s="142"/>
      <c r="I53" s="12">
        <f>E53-G53</f>
        <v>331.3984099999999</v>
      </c>
      <c r="J53" s="10">
        <f>SUM(G53:I53)</f>
        <v>434.97840999999988</v>
      </c>
      <c r="K53" s="47">
        <f>E53-J53</f>
        <v>0</v>
      </c>
      <c r="L53" s="9">
        <f>ROUND(E53*D53,2)</f>
        <v>3827.81</v>
      </c>
      <c r="M53" s="9">
        <f>ROUND(I53*D53,2)</f>
        <v>2916.31</v>
      </c>
      <c r="N53" s="9">
        <f>ROUND(J53*D53,2)</f>
        <v>3827.81</v>
      </c>
      <c r="O53" s="145">
        <f t="shared" ref="O53:O54" si="20">L53-N53</f>
        <v>0</v>
      </c>
    </row>
    <row r="54" spans="1:19" ht="26.4" x14ac:dyDescent="0.3">
      <c r="A54" s="129" t="s">
        <v>71</v>
      </c>
      <c r="B54" s="143" t="s">
        <v>72</v>
      </c>
      <c r="C54" s="131" t="s">
        <v>9</v>
      </c>
      <c r="D54" s="136">
        <v>70.39</v>
      </c>
      <c r="E54" s="136">
        <v>1.6</v>
      </c>
      <c r="F54" s="133"/>
      <c r="G54" s="133"/>
      <c r="H54" s="142"/>
      <c r="I54" s="12">
        <v>1.6</v>
      </c>
      <c r="J54" s="10">
        <f>I54+'[6]1'!J56</f>
        <v>1.6</v>
      </c>
      <c r="K54" s="47">
        <f t="shared" ref="K54" si="21">E54-J54</f>
        <v>0</v>
      </c>
      <c r="L54" s="9">
        <f>ROUND(E54*D54,2)</f>
        <v>112.62</v>
      </c>
      <c r="M54" s="9">
        <f>ROUND(I54*D54,2)</f>
        <v>112.62</v>
      </c>
      <c r="N54" s="9">
        <f>ROUND(J54*D54,2)</f>
        <v>112.62</v>
      </c>
      <c r="O54" s="145">
        <f t="shared" si="20"/>
        <v>0</v>
      </c>
    </row>
    <row r="55" spans="1:19" x14ac:dyDescent="0.3">
      <c r="A55" s="129"/>
      <c r="B55" s="143"/>
      <c r="C55" s="131"/>
      <c r="D55" s="132"/>
      <c r="E55" s="132"/>
      <c r="F55" s="133"/>
      <c r="G55" s="133"/>
      <c r="H55" s="142"/>
      <c r="I55" s="12"/>
      <c r="J55" s="10"/>
      <c r="K55" s="47"/>
      <c r="L55" s="11">
        <f>SUM(L53:L54)</f>
        <v>3940.43</v>
      </c>
      <c r="M55" s="11">
        <f t="shared" ref="M55:N55" si="22">SUM(M53:M54)</f>
        <v>3028.93</v>
      </c>
      <c r="N55" s="11">
        <f t="shared" si="22"/>
        <v>3940.43</v>
      </c>
      <c r="O55" s="121"/>
    </row>
    <row r="56" spans="1:19" x14ac:dyDescent="0.3">
      <c r="A56" s="122">
        <v>7</v>
      </c>
      <c r="B56" s="123" t="s">
        <v>73</v>
      </c>
      <c r="C56" s="124"/>
      <c r="D56" s="125"/>
      <c r="E56" s="123"/>
      <c r="F56" s="126"/>
      <c r="G56" s="44"/>
      <c r="H56" s="127"/>
      <c r="I56" s="46"/>
      <c r="J56" s="47"/>
      <c r="K56" s="64"/>
      <c r="L56" s="42"/>
      <c r="M56" s="46"/>
      <c r="N56" s="126"/>
      <c r="O56" s="181">
        <f>SUM(O57:O66)</f>
        <v>27429.32</v>
      </c>
    </row>
    <row r="57" spans="1:19" ht="26.4" x14ac:dyDescent="0.3">
      <c r="A57" s="129" t="s">
        <v>74</v>
      </c>
      <c r="B57" s="130" t="s">
        <v>75</v>
      </c>
      <c r="C57" s="131" t="s">
        <v>9</v>
      </c>
      <c r="D57" s="136">
        <v>25.38</v>
      </c>
      <c r="E57" s="136">
        <v>236.62999999999997</v>
      </c>
      <c r="F57" s="133"/>
      <c r="G57" s="12">
        <v>236.63</v>
      </c>
      <c r="H57" s="39">
        <v>25.61</v>
      </c>
      <c r="I57" s="12"/>
      <c r="J57" s="10">
        <f>SUM(G57,I57)</f>
        <v>236.63</v>
      </c>
      <c r="K57" s="47">
        <f t="shared" ref="K57:K66" si="23">E57-J57</f>
        <v>0</v>
      </c>
      <c r="L57" s="9">
        <f t="shared" ref="L57:L66" si="24">ROUND(E57*D57,2)</f>
        <v>6005.67</v>
      </c>
      <c r="M57" s="9">
        <f t="shared" ref="M57:M66" si="25">ROUND(I57*D57,2)</f>
        <v>0</v>
      </c>
      <c r="N57" s="9">
        <f t="shared" ref="N57:N66" si="26">ROUND(J57*D57,2)</f>
        <v>6005.67</v>
      </c>
      <c r="O57" s="141">
        <f t="shared" ref="O57:O66" si="27">L57-N57</f>
        <v>0</v>
      </c>
    </row>
    <row r="58" spans="1:19" ht="26.4" x14ac:dyDescent="0.3">
      <c r="A58" s="129" t="s">
        <v>76</v>
      </c>
      <c r="B58" s="130" t="s">
        <v>77</v>
      </c>
      <c r="C58" s="131" t="s">
        <v>9</v>
      </c>
      <c r="D58" s="136">
        <v>35.42</v>
      </c>
      <c r="E58" s="136">
        <v>220.4974</v>
      </c>
      <c r="F58" s="133"/>
      <c r="G58" s="136">
        <v>217.63</v>
      </c>
      <c r="H58" s="39">
        <v>50.68</v>
      </c>
      <c r="I58" s="12">
        <f>E58-G58</f>
        <v>2.8674000000000035</v>
      </c>
      <c r="J58" s="10">
        <f t="shared" ref="J58:J63" si="28">SUM(G58,I58)</f>
        <v>220.4974</v>
      </c>
      <c r="K58" s="47">
        <f t="shared" si="23"/>
        <v>0</v>
      </c>
      <c r="L58" s="9">
        <f t="shared" si="24"/>
        <v>7810.02</v>
      </c>
      <c r="M58" s="9">
        <f t="shared" si="25"/>
        <v>101.56</v>
      </c>
      <c r="N58" s="9">
        <f t="shared" si="26"/>
        <v>7810.02</v>
      </c>
      <c r="O58" s="141">
        <f t="shared" si="27"/>
        <v>0</v>
      </c>
    </row>
    <row r="59" spans="1:19" ht="26.4" x14ac:dyDescent="0.3">
      <c r="A59" s="129" t="s">
        <v>78</v>
      </c>
      <c r="B59" s="130" t="s">
        <v>79</v>
      </c>
      <c r="C59" s="131" t="s">
        <v>9</v>
      </c>
      <c r="D59" s="136">
        <v>55.79</v>
      </c>
      <c r="E59" s="136">
        <v>43.45</v>
      </c>
      <c r="F59" s="133"/>
      <c r="G59" s="136">
        <v>43.45</v>
      </c>
      <c r="H59" s="39">
        <v>32.590000000000003</v>
      </c>
      <c r="I59" s="12"/>
      <c r="J59" s="10">
        <f t="shared" si="28"/>
        <v>43.45</v>
      </c>
      <c r="K59" s="47">
        <f t="shared" si="23"/>
        <v>0</v>
      </c>
      <c r="L59" s="9">
        <f t="shared" si="24"/>
        <v>2424.08</v>
      </c>
      <c r="M59" s="9">
        <f t="shared" si="25"/>
        <v>0</v>
      </c>
      <c r="N59" s="9">
        <f t="shared" si="26"/>
        <v>2424.08</v>
      </c>
      <c r="O59" s="141">
        <f t="shared" si="27"/>
        <v>0</v>
      </c>
    </row>
    <row r="60" spans="1:19" x14ac:dyDescent="0.3">
      <c r="A60" s="129" t="s">
        <v>80</v>
      </c>
      <c r="B60" s="130" t="s">
        <v>347</v>
      </c>
      <c r="C60" s="131" t="s">
        <v>17</v>
      </c>
      <c r="D60" s="136">
        <v>67.900000000000006</v>
      </c>
      <c r="E60" s="136">
        <v>355.9</v>
      </c>
      <c r="F60" s="133"/>
      <c r="G60" s="38"/>
      <c r="H60" s="39">
        <v>50.09</v>
      </c>
      <c r="I60" s="12"/>
      <c r="J60" s="10">
        <f t="shared" si="28"/>
        <v>0</v>
      </c>
      <c r="K60" s="47">
        <f t="shared" si="23"/>
        <v>355.9</v>
      </c>
      <c r="L60" s="9">
        <f t="shared" si="24"/>
        <v>24165.61</v>
      </c>
      <c r="M60" s="9">
        <f t="shared" si="25"/>
        <v>0</v>
      </c>
      <c r="N60" s="9">
        <f t="shared" si="26"/>
        <v>0</v>
      </c>
      <c r="O60" s="141">
        <f t="shared" si="27"/>
        <v>24165.61</v>
      </c>
    </row>
    <row r="61" spans="1:19" ht="26.4" x14ac:dyDescent="0.3">
      <c r="A61" s="129" t="s">
        <v>81</v>
      </c>
      <c r="B61" s="130" t="s">
        <v>82</v>
      </c>
      <c r="C61" s="131" t="s">
        <v>23</v>
      </c>
      <c r="D61" s="136">
        <v>23.88</v>
      </c>
      <c r="E61" s="136">
        <v>105.31</v>
      </c>
      <c r="F61" s="133"/>
      <c r="G61" s="12">
        <v>34.5</v>
      </c>
      <c r="H61" s="39">
        <v>44.84</v>
      </c>
      <c r="I61" s="12"/>
      <c r="J61" s="10">
        <f t="shared" si="28"/>
        <v>34.5</v>
      </c>
      <c r="K61" s="47">
        <f t="shared" si="23"/>
        <v>70.81</v>
      </c>
      <c r="L61" s="9">
        <f t="shared" si="24"/>
        <v>2514.8000000000002</v>
      </c>
      <c r="M61" s="9">
        <f t="shared" si="25"/>
        <v>0</v>
      </c>
      <c r="N61" s="9">
        <f t="shared" si="26"/>
        <v>823.86</v>
      </c>
      <c r="O61" s="141">
        <f t="shared" si="27"/>
        <v>1690.94</v>
      </c>
    </row>
    <row r="62" spans="1:19" ht="26.4" x14ac:dyDescent="0.3">
      <c r="A62" s="129" t="s">
        <v>83</v>
      </c>
      <c r="B62" s="130" t="s">
        <v>84</v>
      </c>
      <c r="C62" s="131" t="s">
        <v>23</v>
      </c>
      <c r="D62" s="136">
        <v>42.37</v>
      </c>
      <c r="E62" s="136">
        <v>40.880000000000003</v>
      </c>
      <c r="F62" s="133"/>
      <c r="G62" s="133"/>
      <c r="H62" s="142"/>
      <c r="I62" s="12">
        <v>34.5</v>
      </c>
      <c r="J62" s="10">
        <f>I62+'[6]1'!J64</f>
        <v>34.5</v>
      </c>
      <c r="K62" s="47">
        <f t="shared" si="23"/>
        <v>6.3800000000000026</v>
      </c>
      <c r="L62" s="9">
        <f t="shared" si="24"/>
        <v>1732.09</v>
      </c>
      <c r="M62" s="9">
        <f t="shared" si="25"/>
        <v>1461.77</v>
      </c>
      <c r="N62" s="9">
        <f t="shared" si="26"/>
        <v>1461.77</v>
      </c>
      <c r="O62" s="141">
        <f t="shared" si="27"/>
        <v>270.31999999999994</v>
      </c>
    </row>
    <row r="63" spans="1:19" ht="26.4" x14ac:dyDescent="0.3">
      <c r="A63" s="129" t="s">
        <v>85</v>
      </c>
      <c r="B63" s="130" t="s">
        <v>86</v>
      </c>
      <c r="C63" s="131" t="s">
        <v>9</v>
      </c>
      <c r="D63" s="136">
        <v>38.04</v>
      </c>
      <c r="E63" s="136">
        <v>236.62999999999997</v>
      </c>
      <c r="F63" s="133"/>
      <c r="G63" s="12">
        <v>224.49</v>
      </c>
      <c r="H63" s="142"/>
      <c r="I63" s="12"/>
      <c r="J63" s="10">
        <f t="shared" si="28"/>
        <v>224.49</v>
      </c>
      <c r="K63" s="47">
        <f t="shared" si="23"/>
        <v>12.139999999999958</v>
      </c>
      <c r="L63" s="9">
        <f t="shared" si="24"/>
        <v>9001.41</v>
      </c>
      <c r="M63" s="9">
        <f t="shared" si="25"/>
        <v>0</v>
      </c>
      <c r="N63" s="9">
        <f t="shared" si="26"/>
        <v>8539.6</v>
      </c>
      <c r="O63" s="141">
        <f t="shared" si="27"/>
        <v>461.80999999999949</v>
      </c>
    </row>
    <row r="64" spans="1:19" x14ac:dyDescent="0.3">
      <c r="A64" s="129" t="s">
        <v>87</v>
      </c>
      <c r="B64" s="130" t="s">
        <v>88</v>
      </c>
      <c r="C64" s="131" t="s">
        <v>23</v>
      </c>
      <c r="D64" s="136">
        <v>5.48</v>
      </c>
      <c r="E64" s="136">
        <v>179.48129999999998</v>
      </c>
      <c r="F64" s="133"/>
      <c r="G64" s="133"/>
      <c r="H64" s="142"/>
      <c r="I64" s="12">
        <v>179.48</v>
      </c>
      <c r="J64" s="10">
        <f>I64+'[6]1'!J66</f>
        <v>179.48</v>
      </c>
      <c r="K64" s="47">
        <f t="shared" si="23"/>
        <v>1.2999999999863121E-3</v>
      </c>
      <c r="L64" s="9">
        <f t="shared" si="24"/>
        <v>983.56</v>
      </c>
      <c r="M64" s="9">
        <f t="shared" si="25"/>
        <v>983.55</v>
      </c>
      <c r="N64" s="9">
        <f t="shared" si="26"/>
        <v>983.55</v>
      </c>
      <c r="O64" s="141">
        <f t="shared" si="27"/>
        <v>9.9999999999909051E-3</v>
      </c>
    </row>
    <row r="65" spans="1:15" ht="26.4" x14ac:dyDescent="0.3">
      <c r="A65" s="129" t="s">
        <v>89</v>
      </c>
      <c r="B65" s="146" t="s">
        <v>90</v>
      </c>
      <c r="C65" s="112" t="s">
        <v>23</v>
      </c>
      <c r="D65" s="136">
        <v>31.08</v>
      </c>
      <c r="E65" s="147">
        <v>23.3</v>
      </c>
      <c r="F65" s="133"/>
      <c r="G65" s="38"/>
      <c r="H65" s="39">
        <v>93.08</v>
      </c>
      <c r="I65" s="12"/>
      <c r="J65" s="10">
        <f>I65+'[6]1'!J67</f>
        <v>0</v>
      </c>
      <c r="K65" s="47">
        <f t="shared" si="23"/>
        <v>23.3</v>
      </c>
      <c r="L65" s="9">
        <f t="shared" si="24"/>
        <v>724.16</v>
      </c>
      <c r="M65" s="9">
        <f t="shared" si="25"/>
        <v>0</v>
      </c>
      <c r="N65" s="9">
        <f t="shared" si="26"/>
        <v>0</v>
      </c>
      <c r="O65" s="141">
        <f t="shared" si="27"/>
        <v>724.16</v>
      </c>
    </row>
    <row r="66" spans="1:15" ht="39.6" x14ac:dyDescent="0.3">
      <c r="A66" s="129" t="s">
        <v>91</v>
      </c>
      <c r="B66" s="146" t="s">
        <v>92</v>
      </c>
      <c r="C66" s="112" t="s">
        <v>9</v>
      </c>
      <c r="D66" s="136">
        <v>74.78</v>
      </c>
      <c r="E66" s="147">
        <v>15.467499999999999</v>
      </c>
      <c r="F66" s="133"/>
      <c r="G66" s="38"/>
      <c r="H66" s="39">
        <v>93.08</v>
      </c>
      <c r="I66" s="12">
        <v>13.91</v>
      </c>
      <c r="J66" s="10">
        <f>I66+'[6]1'!J68</f>
        <v>13.91</v>
      </c>
      <c r="K66" s="47">
        <f t="shared" si="23"/>
        <v>1.5574999999999992</v>
      </c>
      <c r="L66" s="9">
        <f t="shared" si="24"/>
        <v>1156.6600000000001</v>
      </c>
      <c r="M66" s="9">
        <f t="shared" si="25"/>
        <v>1040.19</v>
      </c>
      <c r="N66" s="9">
        <f t="shared" si="26"/>
        <v>1040.19</v>
      </c>
      <c r="O66" s="141">
        <f t="shared" si="27"/>
        <v>116.47000000000003</v>
      </c>
    </row>
    <row r="67" spans="1:15" x14ac:dyDescent="0.3">
      <c r="A67" s="129"/>
      <c r="B67" s="146"/>
      <c r="C67" s="112"/>
      <c r="D67" s="132"/>
      <c r="E67" s="148"/>
      <c r="F67" s="133"/>
      <c r="G67" s="38"/>
      <c r="H67" s="39"/>
      <c r="I67" s="12"/>
      <c r="J67" s="10"/>
      <c r="K67" s="47"/>
      <c r="L67" s="11">
        <f>SUM(L57:L66)</f>
        <v>56518.060000000012</v>
      </c>
      <c r="M67" s="11">
        <f t="shared" ref="M67:N67" si="29">SUM(M57:M66)</f>
        <v>3587.07</v>
      </c>
      <c r="N67" s="11">
        <f t="shared" si="29"/>
        <v>29088.739999999998</v>
      </c>
      <c r="O67" s="121"/>
    </row>
    <row r="68" spans="1:15" x14ac:dyDescent="0.3">
      <c r="A68" s="122" t="s">
        <v>93</v>
      </c>
      <c r="B68" s="123" t="s">
        <v>94</v>
      </c>
      <c r="C68" s="124"/>
      <c r="D68" s="125"/>
      <c r="E68" s="123"/>
      <c r="F68" s="126"/>
      <c r="G68" s="44"/>
      <c r="H68" s="45">
        <v>36.479999999999997</v>
      </c>
      <c r="I68" s="46"/>
      <c r="J68" s="47"/>
      <c r="K68" s="149"/>
      <c r="L68" s="42"/>
      <c r="M68" s="42"/>
      <c r="N68" s="42"/>
      <c r="O68" s="135">
        <f>SUM(O70:O87)</f>
        <v>3086.07</v>
      </c>
    </row>
    <row r="69" spans="1:15" x14ac:dyDescent="0.3">
      <c r="A69" s="150"/>
      <c r="B69" s="151" t="s">
        <v>95</v>
      </c>
      <c r="C69" s="152"/>
      <c r="D69" s="153"/>
      <c r="E69" s="153"/>
      <c r="F69" s="154"/>
      <c r="G69" s="154"/>
      <c r="H69" s="155"/>
      <c r="I69" s="48"/>
      <c r="J69" s="49"/>
      <c r="K69" s="49"/>
      <c r="L69" s="50"/>
      <c r="M69" s="50"/>
      <c r="N69" s="50"/>
      <c r="O69" s="156"/>
    </row>
    <row r="70" spans="1:15" ht="39.6" x14ac:dyDescent="0.3">
      <c r="A70" s="129" t="s">
        <v>96</v>
      </c>
      <c r="B70" s="130" t="s">
        <v>97</v>
      </c>
      <c r="C70" s="131" t="s">
        <v>9</v>
      </c>
      <c r="D70" s="132">
        <v>2.54</v>
      </c>
      <c r="E70" s="132">
        <v>1577.14</v>
      </c>
      <c r="F70" s="133"/>
      <c r="G70" s="157">
        <v>1577.14</v>
      </c>
      <c r="H70" s="142"/>
      <c r="I70" s="12">
        <v>0</v>
      </c>
      <c r="J70" s="10">
        <f>SUM(G70:I70)</f>
        <v>1577.14</v>
      </c>
      <c r="K70" s="47">
        <f t="shared" ref="K70:K87" si="30">E70-J70</f>
        <v>0</v>
      </c>
      <c r="L70" s="9">
        <f t="shared" ref="L70:L77" si="31">ROUND(E70*D70,2)</f>
        <v>4005.94</v>
      </c>
      <c r="M70" s="9">
        <f t="shared" ref="M70:M77" si="32">ROUND(I70*D70,2)</f>
        <v>0</v>
      </c>
      <c r="N70" s="9">
        <f t="shared" ref="N70:N77" si="33">ROUND(J70*D70,2)</f>
        <v>4005.94</v>
      </c>
      <c r="O70" s="141">
        <f>L70-N70</f>
        <v>0</v>
      </c>
    </row>
    <row r="71" spans="1:15" ht="52.8" x14ac:dyDescent="0.3">
      <c r="A71" s="129" t="s">
        <v>98</v>
      </c>
      <c r="B71" s="146" t="s">
        <v>99</v>
      </c>
      <c r="C71" s="131" t="s">
        <v>9</v>
      </c>
      <c r="D71" s="132">
        <v>19.68</v>
      </c>
      <c r="E71" s="132">
        <v>510.68450999999999</v>
      </c>
      <c r="F71" s="133"/>
      <c r="G71" s="157">
        <v>510.68</v>
      </c>
      <c r="H71" s="142"/>
      <c r="I71" s="12">
        <v>0</v>
      </c>
      <c r="J71" s="10">
        <f>SUM(G71,I71)</f>
        <v>510.68</v>
      </c>
      <c r="K71" s="47">
        <f t="shared" si="30"/>
        <v>4.5099999999820284E-3</v>
      </c>
      <c r="L71" s="9">
        <f t="shared" si="31"/>
        <v>10050.27</v>
      </c>
      <c r="M71" s="9">
        <f t="shared" si="32"/>
        <v>0</v>
      </c>
      <c r="N71" s="9">
        <f t="shared" si="33"/>
        <v>10050.18</v>
      </c>
      <c r="O71" s="141">
        <f>L71-N71</f>
        <v>9.0000000000145519E-2</v>
      </c>
    </row>
    <row r="72" spans="1:15" ht="39.6" x14ac:dyDescent="0.3">
      <c r="A72" s="129" t="s">
        <v>100</v>
      </c>
      <c r="B72" s="130" t="s">
        <v>101</v>
      </c>
      <c r="C72" s="131" t="s">
        <v>9</v>
      </c>
      <c r="D72" s="132">
        <v>16.48</v>
      </c>
      <c r="E72" s="132">
        <v>209.40716</v>
      </c>
      <c r="F72" s="133"/>
      <c r="G72" s="12">
        <v>209.40716</v>
      </c>
      <c r="H72" s="39">
        <v>589.54999999999995</v>
      </c>
      <c r="I72" s="12"/>
      <c r="J72" s="10">
        <f t="shared" ref="J72:J77" si="34">SUM(G72,I72)</f>
        <v>209.40716</v>
      </c>
      <c r="K72" s="47">
        <f t="shared" si="30"/>
        <v>0</v>
      </c>
      <c r="L72" s="9">
        <f t="shared" si="31"/>
        <v>3451.03</v>
      </c>
      <c r="M72" s="9">
        <f t="shared" si="32"/>
        <v>0</v>
      </c>
      <c r="N72" s="9">
        <f t="shared" si="33"/>
        <v>3451.03</v>
      </c>
      <c r="O72" s="141">
        <f t="shared" ref="O72:O87" si="35">L72-N72</f>
        <v>0</v>
      </c>
    </row>
    <row r="73" spans="1:15" ht="39.6" x14ac:dyDescent="0.3">
      <c r="A73" s="129" t="s">
        <v>102</v>
      </c>
      <c r="B73" s="130" t="s">
        <v>103</v>
      </c>
      <c r="C73" s="131" t="s">
        <v>9</v>
      </c>
      <c r="D73" s="132">
        <v>30.8</v>
      </c>
      <c r="E73" s="132">
        <v>209.40716</v>
      </c>
      <c r="F73" s="133"/>
      <c r="G73" s="157"/>
      <c r="H73" s="39">
        <v>550.77</v>
      </c>
      <c r="I73" s="12">
        <v>209.40716</v>
      </c>
      <c r="J73" s="10">
        <f t="shared" si="34"/>
        <v>209.40716</v>
      </c>
      <c r="K73" s="47">
        <f t="shared" si="30"/>
        <v>0</v>
      </c>
      <c r="L73" s="9">
        <f t="shared" si="31"/>
        <v>6449.74</v>
      </c>
      <c r="M73" s="9">
        <f t="shared" si="32"/>
        <v>6449.74</v>
      </c>
      <c r="N73" s="9">
        <f t="shared" si="33"/>
        <v>6449.74</v>
      </c>
      <c r="O73" s="141">
        <f t="shared" si="35"/>
        <v>0</v>
      </c>
    </row>
    <row r="74" spans="1:15" x14ac:dyDescent="0.3">
      <c r="A74" s="129" t="s">
        <v>104</v>
      </c>
      <c r="B74" s="130" t="s">
        <v>105</v>
      </c>
      <c r="C74" s="131" t="s">
        <v>9</v>
      </c>
      <c r="D74" s="132">
        <v>9.59</v>
      </c>
      <c r="E74" s="132">
        <v>510.68451000000005</v>
      </c>
      <c r="F74" s="133"/>
      <c r="G74" s="12">
        <v>510.68</v>
      </c>
      <c r="H74" s="39">
        <v>458.87</v>
      </c>
      <c r="I74" s="12"/>
      <c r="J74" s="10">
        <f t="shared" si="34"/>
        <v>510.68</v>
      </c>
      <c r="K74" s="47">
        <f t="shared" si="30"/>
        <v>4.5100000000388718E-3</v>
      </c>
      <c r="L74" s="9">
        <f t="shared" si="31"/>
        <v>4897.46</v>
      </c>
      <c r="M74" s="9">
        <f t="shared" si="32"/>
        <v>0</v>
      </c>
      <c r="N74" s="9">
        <f t="shared" si="33"/>
        <v>4897.42</v>
      </c>
      <c r="O74" s="141">
        <f t="shared" si="35"/>
        <v>3.999999999996362E-2</v>
      </c>
    </row>
    <row r="75" spans="1:15" x14ac:dyDescent="0.3">
      <c r="A75" s="129" t="s">
        <v>106</v>
      </c>
      <c r="B75" s="130" t="s">
        <v>107</v>
      </c>
      <c r="C75" s="131" t="s">
        <v>9</v>
      </c>
      <c r="D75" s="132">
        <v>10.17</v>
      </c>
      <c r="E75" s="132">
        <v>510.68450999999999</v>
      </c>
      <c r="F75" s="133"/>
      <c r="G75" s="157"/>
      <c r="H75" s="39">
        <v>497.63</v>
      </c>
      <c r="I75" s="12">
        <v>510.68450999999999</v>
      </c>
      <c r="J75" s="10">
        <f t="shared" si="34"/>
        <v>510.68450999999999</v>
      </c>
      <c r="K75" s="47">
        <f t="shared" si="30"/>
        <v>0</v>
      </c>
      <c r="L75" s="9">
        <f t="shared" si="31"/>
        <v>5193.66</v>
      </c>
      <c r="M75" s="9">
        <f t="shared" si="32"/>
        <v>5193.66</v>
      </c>
      <c r="N75" s="9">
        <f t="shared" si="33"/>
        <v>5193.66</v>
      </c>
      <c r="O75" s="141">
        <f t="shared" si="35"/>
        <v>0</v>
      </c>
    </row>
    <row r="76" spans="1:15" ht="26.4" x14ac:dyDescent="0.3">
      <c r="A76" s="129" t="s">
        <v>108</v>
      </c>
      <c r="B76" s="130" t="s">
        <v>109</v>
      </c>
      <c r="C76" s="131" t="s">
        <v>23</v>
      </c>
      <c r="D76" s="132">
        <v>83.62</v>
      </c>
      <c r="E76" s="132">
        <v>32.950000000000003</v>
      </c>
      <c r="F76" s="133"/>
      <c r="G76" s="157"/>
      <c r="H76" s="142"/>
      <c r="I76" s="12"/>
      <c r="J76" s="10">
        <f t="shared" si="34"/>
        <v>0</v>
      </c>
      <c r="K76" s="47">
        <f t="shared" si="30"/>
        <v>32.950000000000003</v>
      </c>
      <c r="L76" s="9">
        <f t="shared" si="31"/>
        <v>2755.28</v>
      </c>
      <c r="M76" s="9">
        <f t="shared" si="32"/>
        <v>0</v>
      </c>
      <c r="N76" s="9">
        <f t="shared" si="33"/>
        <v>0</v>
      </c>
      <c r="O76" s="141">
        <f t="shared" si="35"/>
        <v>2755.28</v>
      </c>
    </row>
    <row r="77" spans="1:15" ht="26.4" x14ac:dyDescent="0.3">
      <c r="A77" s="129" t="s">
        <v>110</v>
      </c>
      <c r="B77" s="130" t="s">
        <v>111</v>
      </c>
      <c r="C77" s="131" t="s">
        <v>9</v>
      </c>
      <c r="D77" s="132">
        <v>17.18</v>
      </c>
      <c r="E77" s="132">
        <v>528.64638450000007</v>
      </c>
      <c r="F77" s="133"/>
      <c r="G77" s="12">
        <v>425.86</v>
      </c>
      <c r="H77" s="142"/>
      <c r="I77" s="12">
        <f>E77-G77</f>
        <v>102.78638450000005</v>
      </c>
      <c r="J77" s="10">
        <f t="shared" si="34"/>
        <v>528.64638450000007</v>
      </c>
      <c r="K77" s="47">
        <f t="shared" si="30"/>
        <v>0</v>
      </c>
      <c r="L77" s="9">
        <f t="shared" si="31"/>
        <v>9082.14</v>
      </c>
      <c r="M77" s="9">
        <f t="shared" si="32"/>
        <v>1765.87</v>
      </c>
      <c r="N77" s="9">
        <f t="shared" si="33"/>
        <v>9082.14</v>
      </c>
      <c r="O77" s="141">
        <f t="shared" si="35"/>
        <v>0</v>
      </c>
    </row>
    <row r="78" spans="1:15" s="13" customFormat="1" x14ac:dyDescent="0.3">
      <c r="A78" s="150"/>
      <c r="B78" s="158" t="s">
        <v>112</v>
      </c>
      <c r="C78" s="152"/>
      <c r="D78" s="153"/>
      <c r="E78" s="153"/>
      <c r="F78" s="159"/>
      <c r="G78" s="51"/>
      <c r="H78" s="52">
        <v>4.3499999999999996</v>
      </c>
      <c r="I78" s="53"/>
      <c r="J78" s="54"/>
      <c r="K78" s="49"/>
      <c r="L78" s="55"/>
      <c r="M78" s="55"/>
      <c r="N78" s="55"/>
      <c r="O78" s="160"/>
    </row>
    <row r="79" spans="1:15" ht="26.4" x14ac:dyDescent="0.3">
      <c r="A79" s="129" t="s">
        <v>444</v>
      </c>
      <c r="B79" s="146" t="s">
        <v>114</v>
      </c>
      <c r="C79" s="131" t="s">
        <v>9</v>
      </c>
      <c r="D79" s="132">
        <v>4.1900000000000004</v>
      </c>
      <c r="E79" s="132">
        <v>229.95</v>
      </c>
      <c r="F79" s="133"/>
      <c r="G79" s="12">
        <v>229.95</v>
      </c>
      <c r="H79" s="39">
        <v>19.41</v>
      </c>
      <c r="I79" s="12"/>
      <c r="J79" s="10">
        <f>SUM(G79,I79)</f>
        <v>229.95</v>
      </c>
      <c r="K79" s="47">
        <f t="shared" si="30"/>
        <v>0</v>
      </c>
      <c r="L79" s="9">
        <f>ROUND(E79*D79,2)</f>
        <v>963.49</v>
      </c>
      <c r="M79" s="9">
        <f>ROUND(I79*D79,2)</f>
        <v>0</v>
      </c>
      <c r="N79" s="9">
        <f>ROUND(J79*D79,2)</f>
        <v>963.49</v>
      </c>
      <c r="O79" s="141">
        <f t="shared" si="35"/>
        <v>0</v>
      </c>
    </row>
    <row r="80" spans="1:15" ht="39.6" x14ac:dyDescent="0.3">
      <c r="A80" s="129" t="s">
        <v>113</v>
      </c>
      <c r="B80" s="130" t="s">
        <v>116</v>
      </c>
      <c r="C80" s="131" t="s">
        <v>9</v>
      </c>
      <c r="D80" s="132">
        <v>22.49</v>
      </c>
      <c r="E80" s="132">
        <v>229.95</v>
      </c>
      <c r="F80" s="133"/>
      <c r="G80" s="12">
        <v>229.95</v>
      </c>
      <c r="H80" s="39">
        <v>17.43</v>
      </c>
      <c r="I80" s="12"/>
      <c r="J80" s="10">
        <f t="shared" ref="J80:J82" si="36">SUM(G80,I80)</f>
        <v>229.95</v>
      </c>
      <c r="K80" s="47">
        <f t="shared" si="30"/>
        <v>0</v>
      </c>
      <c r="L80" s="9">
        <f>ROUND(E80*D80,2)</f>
        <v>5171.58</v>
      </c>
      <c r="M80" s="9">
        <f>ROUND(I80*D80,2)</f>
        <v>0</v>
      </c>
      <c r="N80" s="9">
        <f>ROUND(J80*D80,2)</f>
        <v>5171.58</v>
      </c>
      <c r="O80" s="141">
        <f t="shared" si="35"/>
        <v>0</v>
      </c>
    </row>
    <row r="81" spans="1:15" x14ac:dyDescent="0.3">
      <c r="A81" s="129" t="s">
        <v>115</v>
      </c>
      <c r="B81" s="130" t="s">
        <v>118</v>
      </c>
      <c r="C81" s="131" t="s">
        <v>9</v>
      </c>
      <c r="D81" s="132">
        <v>17.29</v>
      </c>
      <c r="E81" s="132">
        <v>236.62999999999997</v>
      </c>
      <c r="F81" s="133"/>
      <c r="G81" s="12">
        <v>211.86</v>
      </c>
      <c r="H81" s="39">
        <v>28.65</v>
      </c>
      <c r="I81" s="12">
        <v>18.09</v>
      </c>
      <c r="J81" s="10">
        <f t="shared" si="36"/>
        <v>229.95000000000002</v>
      </c>
      <c r="K81" s="47">
        <f t="shared" si="30"/>
        <v>6.67999999999995</v>
      </c>
      <c r="L81" s="9">
        <f>ROUND(E81*D81,2)</f>
        <v>4091.33</v>
      </c>
      <c r="M81" s="9">
        <f>ROUND(I81*D81,2)</f>
        <v>312.77999999999997</v>
      </c>
      <c r="N81" s="9">
        <f>ROUND(J81*D81,2)</f>
        <v>3975.84</v>
      </c>
      <c r="O81" s="141">
        <f t="shared" si="35"/>
        <v>115.48999999999978</v>
      </c>
    </row>
    <row r="82" spans="1:15" x14ac:dyDescent="0.3">
      <c r="A82" s="129" t="s">
        <v>117</v>
      </c>
      <c r="B82" s="130" t="s">
        <v>120</v>
      </c>
      <c r="C82" s="131" t="s">
        <v>9</v>
      </c>
      <c r="D82" s="132">
        <v>8.9499999999999993</v>
      </c>
      <c r="E82" s="132">
        <v>236.63</v>
      </c>
      <c r="F82" s="133"/>
      <c r="G82" s="38"/>
      <c r="H82" s="39">
        <v>45.38</v>
      </c>
      <c r="I82" s="12">
        <f>236.63-6.68</f>
        <v>229.95</v>
      </c>
      <c r="J82" s="10">
        <f t="shared" si="36"/>
        <v>229.95</v>
      </c>
      <c r="K82" s="47">
        <f t="shared" si="30"/>
        <v>6.6800000000000068</v>
      </c>
      <c r="L82" s="9">
        <f>ROUND(E82*D82,2)</f>
        <v>2117.84</v>
      </c>
      <c r="M82" s="9">
        <f>ROUND(I82*D82,2)</f>
        <v>2058.0500000000002</v>
      </c>
      <c r="N82" s="9">
        <f>ROUND(J82*D82,2)</f>
        <v>2058.0500000000002</v>
      </c>
      <c r="O82" s="141">
        <f t="shared" si="35"/>
        <v>59.789999999999964</v>
      </c>
    </row>
    <row r="83" spans="1:15" x14ac:dyDescent="0.3">
      <c r="A83" s="129" t="s">
        <v>119</v>
      </c>
      <c r="B83" s="143" t="s">
        <v>122</v>
      </c>
      <c r="C83" s="131" t="s">
        <v>9</v>
      </c>
      <c r="D83" s="132">
        <v>23.26</v>
      </c>
      <c r="E83" s="132">
        <v>6.68</v>
      </c>
      <c r="F83" s="133"/>
      <c r="G83" s="133"/>
      <c r="H83" s="142"/>
      <c r="I83" s="12"/>
      <c r="J83" s="10">
        <f>I83+'[6]1'!J86</f>
        <v>0</v>
      </c>
      <c r="K83" s="47">
        <f t="shared" si="30"/>
        <v>6.68</v>
      </c>
      <c r="L83" s="9">
        <f>ROUND(E83*D83,2)</f>
        <v>155.38</v>
      </c>
      <c r="M83" s="9">
        <f>ROUND(I83*D83,2)</f>
        <v>0</v>
      </c>
      <c r="N83" s="9">
        <f>ROUND(J83*D83,2)</f>
        <v>0</v>
      </c>
      <c r="O83" s="141">
        <f t="shared" si="35"/>
        <v>155.38</v>
      </c>
    </row>
    <row r="84" spans="1:15" s="13" customFormat="1" x14ac:dyDescent="0.3">
      <c r="A84" s="150"/>
      <c r="B84" s="158" t="s">
        <v>123</v>
      </c>
      <c r="C84" s="152"/>
      <c r="D84" s="153"/>
      <c r="E84" s="153"/>
      <c r="F84" s="159"/>
      <c r="G84" s="159"/>
      <c r="H84" s="161"/>
      <c r="I84" s="53"/>
      <c r="J84" s="54"/>
      <c r="K84" s="49"/>
      <c r="L84" s="55"/>
      <c r="M84" s="55"/>
      <c r="N84" s="55"/>
      <c r="O84" s="141"/>
    </row>
    <row r="85" spans="1:15" ht="39.6" x14ac:dyDescent="0.3">
      <c r="A85" s="129" t="s">
        <v>121</v>
      </c>
      <c r="B85" s="130" t="s">
        <v>125</v>
      </c>
      <c r="C85" s="131" t="s">
        <v>9</v>
      </c>
      <c r="D85" s="132">
        <v>4.16</v>
      </c>
      <c r="E85" s="132">
        <v>174.56</v>
      </c>
      <c r="F85" s="133"/>
      <c r="G85" s="12">
        <v>174.56</v>
      </c>
      <c r="H85" s="142"/>
      <c r="I85" s="12"/>
      <c r="J85" s="10">
        <f t="shared" ref="J85:J87" si="37">SUM(G85,I85)</f>
        <v>174.56</v>
      </c>
      <c r="K85" s="47">
        <f t="shared" si="30"/>
        <v>0</v>
      </c>
      <c r="L85" s="9">
        <f>ROUND(E85*D85,2)</f>
        <v>726.17</v>
      </c>
      <c r="M85" s="9">
        <f>ROUND(I85*D85,2)</f>
        <v>0</v>
      </c>
      <c r="N85" s="9">
        <f>ROUND(J85*D85,2)</f>
        <v>726.17</v>
      </c>
      <c r="O85" s="141">
        <f t="shared" si="35"/>
        <v>0</v>
      </c>
    </row>
    <row r="86" spans="1:15" ht="39.6" x14ac:dyDescent="0.3">
      <c r="A86" s="129" t="s">
        <v>124</v>
      </c>
      <c r="B86" s="130" t="s">
        <v>127</v>
      </c>
      <c r="C86" s="131" t="s">
        <v>9</v>
      </c>
      <c r="D86" s="132">
        <v>23.11</v>
      </c>
      <c r="E86" s="132">
        <v>174.56</v>
      </c>
      <c r="F86" s="133"/>
      <c r="G86" s="12">
        <v>174.56</v>
      </c>
      <c r="H86" s="39">
        <v>16.16</v>
      </c>
      <c r="I86" s="12"/>
      <c r="J86" s="10">
        <f t="shared" si="37"/>
        <v>174.56</v>
      </c>
      <c r="K86" s="47">
        <f t="shared" si="30"/>
        <v>0</v>
      </c>
      <c r="L86" s="9">
        <f>ROUND(E86*D86,2)</f>
        <v>4034.08</v>
      </c>
      <c r="M86" s="9">
        <f>ROUND(I86*D86,2)</f>
        <v>0</v>
      </c>
      <c r="N86" s="9">
        <f>ROUND(J86*D86,2)</f>
        <v>4034.08</v>
      </c>
      <c r="O86" s="141">
        <f t="shared" si="35"/>
        <v>0</v>
      </c>
    </row>
    <row r="87" spans="1:15" ht="26.4" x14ac:dyDescent="0.3">
      <c r="A87" s="129" t="s">
        <v>126</v>
      </c>
      <c r="B87" s="130" t="s">
        <v>128</v>
      </c>
      <c r="C87" s="131" t="s">
        <v>9</v>
      </c>
      <c r="D87" s="132">
        <v>14.65</v>
      </c>
      <c r="E87" s="132">
        <v>174.56</v>
      </c>
      <c r="F87" s="133"/>
      <c r="G87" s="38"/>
      <c r="H87" s="39"/>
      <c r="I87" s="12">
        <v>174.56</v>
      </c>
      <c r="J87" s="10">
        <f t="shared" si="37"/>
        <v>174.56</v>
      </c>
      <c r="K87" s="47">
        <f t="shared" si="30"/>
        <v>0</v>
      </c>
      <c r="L87" s="9">
        <f>ROUND(E87*D87,2)</f>
        <v>2557.3000000000002</v>
      </c>
      <c r="M87" s="9">
        <f>ROUND(I87*D87,2)</f>
        <v>2557.3000000000002</v>
      </c>
      <c r="N87" s="9">
        <f>ROUND(J87*D87,2)</f>
        <v>2557.3000000000002</v>
      </c>
      <c r="O87" s="141">
        <f t="shared" si="35"/>
        <v>0</v>
      </c>
    </row>
    <row r="88" spans="1:15" x14ac:dyDescent="0.3">
      <c r="A88" s="129"/>
      <c r="B88" s="130"/>
      <c r="C88" s="131"/>
      <c r="D88" s="132"/>
      <c r="E88" s="132"/>
      <c r="F88" s="133"/>
      <c r="G88" s="38"/>
      <c r="H88" s="39"/>
      <c r="I88" s="12"/>
      <c r="J88" s="10"/>
      <c r="K88" s="47"/>
      <c r="L88" s="11">
        <f>SUM(L70:L87)</f>
        <v>65702.69</v>
      </c>
      <c r="M88" s="11">
        <f>SUM(M70:M87)</f>
        <v>18337.400000000001</v>
      </c>
      <c r="N88" s="11">
        <f>SUM(N70:N87)</f>
        <v>62616.62000000001</v>
      </c>
      <c r="O88" s="121"/>
    </row>
    <row r="89" spans="1:15" x14ac:dyDescent="0.3">
      <c r="A89" s="162" t="s">
        <v>129</v>
      </c>
      <c r="B89" s="123" t="s">
        <v>130</v>
      </c>
      <c r="C89" s="124"/>
      <c r="D89" s="125"/>
      <c r="E89" s="123"/>
      <c r="F89" s="126"/>
      <c r="G89" s="44"/>
      <c r="H89" s="45">
        <v>44.92</v>
      </c>
      <c r="I89" s="46"/>
      <c r="J89" s="47"/>
      <c r="K89" s="64"/>
      <c r="L89" s="42"/>
      <c r="M89" s="42"/>
      <c r="N89" s="42"/>
      <c r="O89" s="181">
        <f>SUM(O91:O108)</f>
        <v>10481.18</v>
      </c>
    </row>
    <row r="90" spans="1:15" x14ac:dyDescent="0.3">
      <c r="A90" s="150"/>
      <c r="B90" s="151" t="s">
        <v>131</v>
      </c>
      <c r="C90" s="152"/>
      <c r="D90" s="153"/>
      <c r="E90" s="153"/>
      <c r="F90" s="154"/>
      <c r="G90" s="56"/>
      <c r="H90" s="57">
        <v>42.63</v>
      </c>
      <c r="I90" s="48"/>
      <c r="J90" s="49"/>
      <c r="K90" s="49"/>
      <c r="L90" s="50"/>
      <c r="M90" s="50"/>
      <c r="N90" s="50"/>
      <c r="O90" s="156"/>
    </row>
    <row r="91" spans="1:15" ht="26.4" x14ac:dyDescent="0.3">
      <c r="A91" s="129" t="s">
        <v>132</v>
      </c>
      <c r="B91" s="146" t="s">
        <v>133</v>
      </c>
      <c r="C91" s="131" t="s">
        <v>134</v>
      </c>
      <c r="D91" s="132">
        <v>366.07</v>
      </c>
      <c r="E91" s="132">
        <v>6</v>
      </c>
      <c r="F91" s="133"/>
      <c r="G91" s="38"/>
      <c r="H91" s="39">
        <v>15.96</v>
      </c>
      <c r="I91" s="12">
        <v>6</v>
      </c>
      <c r="J91" s="10">
        <f>I91+'[6]1'!J94</f>
        <v>6</v>
      </c>
      <c r="K91" s="47">
        <f t="shared" ref="K91:K108" si="38">E91-J91</f>
        <v>0</v>
      </c>
      <c r="L91" s="9">
        <f t="shared" ref="L91:L97" si="39">ROUND(E91*D91,2)</f>
        <v>2196.42</v>
      </c>
      <c r="M91" s="9">
        <f t="shared" ref="M91:M97" si="40">ROUND(I91*D91,2)</f>
        <v>2196.42</v>
      </c>
      <c r="N91" s="9">
        <f t="shared" ref="N91:N97" si="41">ROUND(J91*D91,2)</f>
        <v>2196.42</v>
      </c>
      <c r="O91" s="141">
        <f t="shared" ref="O91:O108" si="42">L91-N91</f>
        <v>0</v>
      </c>
    </row>
    <row r="92" spans="1:15" ht="26.4" x14ac:dyDescent="0.3">
      <c r="A92" s="129" t="s">
        <v>135</v>
      </c>
      <c r="B92" s="130" t="s">
        <v>136</v>
      </c>
      <c r="C92" s="131" t="s">
        <v>134</v>
      </c>
      <c r="D92" s="132">
        <v>350.51</v>
      </c>
      <c r="E92" s="132">
        <v>12</v>
      </c>
      <c r="F92" s="133"/>
      <c r="G92" s="38"/>
      <c r="H92" s="39">
        <v>51.17</v>
      </c>
      <c r="I92" s="12">
        <v>12</v>
      </c>
      <c r="J92" s="10">
        <f>I92+'[6]1'!J95</f>
        <v>12</v>
      </c>
      <c r="K92" s="47">
        <f t="shared" si="38"/>
        <v>0</v>
      </c>
      <c r="L92" s="9">
        <f t="shared" si="39"/>
        <v>4206.12</v>
      </c>
      <c r="M92" s="9">
        <f t="shared" si="40"/>
        <v>4206.12</v>
      </c>
      <c r="N92" s="9">
        <f t="shared" si="41"/>
        <v>4206.12</v>
      </c>
      <c r="O92" s="141">
        <f t="shared" si="42"/>
        <v>0</v>
      </c>
    </row>
    <row r="93" spans="1:15" ht="26.4" x14ac:dyDescent="0.3">
      <c r="A93" s="129" t="s">
        <v>137</v>
      </c>
      <c r="B93" s="130" t="s">
        <v>138</v>
      </c>
      <c r="C93" s="131" t="s">
        <v>134</v>
      </c>
      <c r="D93" s="132">
        <v>385.86</v>
      </c>
      <c r="E93" s="132">
        <v>1</v>
      </c>
      <c r="F93" s="133"/>
      <c r="G93" s="133"/>
      <c r="H93" s="142"/>
      <c r="I93" s="12">
        <v>1</v>
      </c>
      <c r="J93" s="10">
        <f>I93+'[6]1'!J96</f>
        <v>1</v>
      </c>
      <c r="K93" s="47">
        <f t="shared" si="38"/>
        <v>0</v>
      </c>
      <c r="L93" s="9">
        <f t="shared" si="39"/>
        <v>385.86</v>
      </c>
      <c r="M93" s="9">
        <f t="shared" si="40"/>
        <v>385.86</v>
      </c>
      <c r="N93" s="9">
        <f t="shared" si="41"/>
        <v>385.86</v>
      </c>
      <c r="O93" s="141">
        <f t="shared" si="42"/>
        <v>0</v>
      </c>
    </row>
    <row r="94" spans="1:15" ht="26.4" x14ac:dyDescent="0.3">
      <c r="A94" s="129" t="s">
        <v>139</v>
      </c>
      <c r="B94" s="130" t="s">
        <v>140</v>
      </c>
      <c r="C94" s="131" t="s">
        <v>134</v>
      </c>
      <c r="D94" s="132">
        <v>65.459999999999994</v>
      </c>
      <c r="E94" s="132">
        <v>22</v>
      </c>
      <c r="F94" s="133"/>
      <c r="G94" s="133"/>
      <c r="H94" s="142"/>
      <c r="I94" s="12">
        <v>22</v>
      </c>
      <c r="J94" s="10">
        <f>I94+'[6]1'!J97</f>
        <v>22</v>
      </c>
      <c r="K94" s="47">
        <f t="shared" si="38"/>
        <v>0</v>
      </c>
      <c r="L94" s="9">
        <f t="shared" si="39"/>
        <v>1440.12</v>
      </c>
      <c r="M94" s="9">
        <f t="shared" si="40"/>
        <v>1440.12</v>
      </c>
      <c r="N94" s="9">
        <f t="shared" si="41"/>
        <v>1440.12</v>
      </c>
      <c r="O94" s="141">
        <f t="shared" si="42"/>
        <v>0</v>
      </c>
    </row>
    <row r="95" spans="1:15" x14ac:dyDescent="0.3">
      <c r="A95" s="129" t="s">
        <v>141</v>
      </c>
      <c r="B95" s="130" t="s">
        <v>142</v>
      </c>
      <c r="C95" s="131" t="s">
        <v>134</v>
      </c>
      <c r="D95" s="132">
        <v>767.95</v>
      </c>
      <c r="E95" s="132">
        <v>2</v>
      </c>
      <c r="F95" s="133"/>
      <c r="G95" s="133"/>
      <c r="H95" s="163"/>
      <c r="I95" s="12">
        <v>2</v>
      </c>
      <c r="J95" s="10">
        <f>I95+'[6]1'!J98</f>
        <v>2</v>
      </c>
      <c r="K95" s="47">
        <f t="shared" si="38"/>
        <v>0</v>
      </c>
      <c r="L95" s="9">
        <f t="shared" si="39"/>
        <v>1535.9</v>
      </c>
      <c r="M95" s="9">
        <f t="shared" si="40"/>
        <v>1535.9</v>
      </c>
      <c r="N95" s="9">
        <f t="shared" si="41"/>
        <v>1535.9</v>
      </c>
      <c r="O95" s="141">
        <f t="shared" si="42"/>
        <v>0</v>
      </c>
    </row>
    <row r="96" spans="1:15" ht="26.4" x14ac:dyDescent="0.3">
      <c r="A96" s="129" t="s">
        <v>143</v>
      </c>
      <c r="B96" s="130" t="s">
        <v>144</v>
      </c>
      <c r="C96" s="131" t="s">
        <v>134</v>
      </c>
      <c r="D96" s="132">
        <v>437.57</v>
      </c>
      <c r="E96" s="132">
        <v>1</v>
      </c>
      <c r="F96" s="133"/>
      <c r="G96" s="38"/>
      <c r="H96" s="39">
        <v>4.18</v>
      </c>
      <c r="I96" s="12">
        <v>1</v>
      </c>
      <c r="J96" s="10">
        <f>I96+'[6]1'!J99</f>
        <v>1</v>
      </c>
      <c r="K96" s="47">
        <f t="shared" si="38"/>
        <v>0</v>
      </c>
      <c r="L96" s="9">
        <f t="shared" si="39"/>
        <v>437.57</v>
      </c>
      <c r="M96" s="9">
        <f t="shared" si="40"/>
        <v>437.57</v>
      </c>
      <c r="N96" s="9">
        <f t="shared" si="41"/>
        <v>437.57</v>
      </c>
      <c r="O96" s="141">
        <f t="shared" si="42"/>
        <v>0</v>
      </c>
    </row>
    <row r="97" spans="1:15" ht="26.4" x14ac:dyDescent="0.3">
      <c r="A97" s="129" t="s">
        <v>145</v>
      </c>
      <c r="B97" s="130" t="s">
        <v>146</v>
      </c>
      <c r="C97" s="131" t="s">
        <v>9</v>
      </c>
      <c r="D97" s="132">
        <v>18.8</v>
      </c>
      <c r="E97" s="132">
        <v>122.85</v>
      </c>
      <c r="F97" s="133"/>
      <c r="G97" s="38"/>
      <c r="H97" s="39">
        <v>6.15</v>
      </c>
      <c r="I97" s="12">
        <v>122.85</v>
      </c>
      <c r="J97" s="10">
        <f>I97+'[6]1'!J100</f>
        <v>122.85</v>
      </c>
      <c r="K97" s="47">
        <f t="shared" si="38"/>
        <v>0</v>
      </c>
      <c r="L97" s="9">
        <f t="shared" si="39"/>
        <v>2309.58</v>
      </c>
      <c r="M97" s="9">
        <f t="shared" si="40"/>
        <v>2309.58</v>
      </c>
      <c r="N97" s="9">
        <f t="shared" si="41"/>
        <v>2309.58</v>
      </c>
      <c r="O97" s="141">
        <f t="shared" si="42"/>
        <v>0</v>
      </c>
    </row>
    <row r="98" spans="1:15" x14ac:dyDescent="0.3">
      <c r="A98" s="150"/>
      <c r="B98" s="151" t="s">
        <v>147</v>
      </c>
      <c r="C98" s="152"/>
      <c r="D98" s="153"/>
      <c r="E98" s="153"/>
      <c r="F98" s="154"/>
      <c r="G98" s="56"/>
      <c r="H98" s="57">
        <v>10.71</v>
      </c>
      <c r="I98" s="48"/>
      <c r="J98" s="49"/>
      <c r="K98" s="49"/>
      <c r="L98" s="50"/>
      <c r="M98" s="50"/>
      <c r="N98" s="50"/>
      <c r="O98" s="156"/>
    </row>
    <row r="99" spans="1:15" ht="26.4" x14ac:dyDescent="0.3">
      <c r="A99" s="129" t="s">
        <v>148</v>
      </c>
      <c r="B99" s="130" t="s">
        <v>149</v>
      </c>
      <c r="C99" s="131" t="s">
        <v>9</v>
      </c>
      <c r="D99" s="132">
        <v>456.76</v>
      </c>
      <c r="E99" s="132">
        <v>28.36</v>
      </c>
      <c r="F99" s="133"/>
      <c r="G99" s="38"/>
      <c r="H99" s="39">
        <v>5.63</v>
      </c>
      <c r="I99" s="12">
        <v>28.36</v>
      </c>
      <c r="J99" s="10">
        <f>I99+'[6]1'!J102</f>
        <v>28.36</v>
      </c>
      <c r="K99" s="47">
        <f t="shared" si="38"/>
        <v>0</v>
      </c>
      <c r="L99" s="9">
        <f t="shared" ref="L99:L104" si="43">ROUND(E99*D99,2)</f>
        <v>12953.71</v>
      </c>
      <c r="M99" s="9">
        <f t="shared" ref="M99:M104" si="44">ROUND(I99*D99,2)</f>
        <v>12953.71</v>
      </c>
      <c r="N99" s="9">
        <f t="shared" ref="N99:N104" si="45">ROUND(J99*D99,2)</f>
        <v>12953.71</v>
      </c>
      <c r="O99" s="141">
        <f t="shared" si="42"/>
        <v>0</v>
      </c>
    </row>
    <row r="100" spans="1:15" x14ac:dyDescent="0.3">
      <c r="A100" s="129" t="s">
        <v>150</v>
      </c>
      <c r="B100" s="130" t="s">
        <v>151</v>
      </c>
      <c r="C100" s="131" t="s">
        <v>9</v>
      </c>
      <c r="D100" s="132">
        <v>504.2</v>
      </c>
      <c r="E100" s="132">
        <v>1.6</v>
      </c>
      <c r="F100" s="133"/>
      <c r="G100" s="38"/>
      <c r="H100" s="39">
        <v>5.85</v>
      </c>
      <c r="I100" s="12">
        <v>1.6</v>
      </c>
      <c r="J100" s="10">
        <f>I100+'[6]1'!J103</f>
        <v>1.6</v>
      </c>
      <c r="K100" s="47">
        <f t="shared" si="38"/>
        <v>0</v>
      </c>
      <c r="L100" s="9">
        <f t="shared" si="43"/>
        <v>806.72</v>
      </c>
      <c r="M100" s="9">
        <f t="shared" si="44"/>
        <v>806.72</v>
      </c>
      <c r="N100" s="9">
        <f t="shared" si="45"/>
        <v>806.72</v>
      </c>
      <c r="O100" s="141">
        <f t="shared" si="42"/>
        <v>0</v>
      </c>
    </row>
    <row r="101" spans="1:15" ht="26.4" x14ac:dyDescent="0.3">
      <c r="A101" s="129" t="s">
        <v>152</v>
      </c>
      <c r="B101" s="130" t="s">
        <v>153</v>
      </c>
      <c r="C101" s="131" t="s">
        <v>9</v>
      </c>
      <c r="D101" s="132">
        <v>699.8</v>
      </c>
      <c r="E101" s="132">
        <v>12.73</v>
      </c>
      <c r="F101" s="133"/>
      <c r="G101" s="38"/>
      <c r="H101" s="39">
        <v>8.92</v>
      </c>
      <c r="I101" s="12">
        <v>8.34</v>
      </c>
      <c r="J101" s="10">
        <f>I101+'[6]1'!J104</f>
        <v>8.34</v>
      </c>
      <c r="K101" s="47">
        <f t="shared" si="38"/>
        <v>4.3900000000000006</v>
      </c>
      <c r="L101" s="9">
        <f t="shared" si="43"/>
        <v>8908.4500000000007</v>
      </c>
      <c r="M101" s="9">
        <f t="shared" si="44"/>
        <v>5836.33</v>
      </c>
      <c r="N101" s="9">
        <f t="shared" si="45"/>
        <v>5836.33</v>
      </c>
      <c r="O101" s="141">
        <f t="shared" si="42"/>
        <v>3072.1200000000008</v>
      </c>
    </row>
    <row r="102" spans="1:15" x14ac:dyDescent="0.3">
      <c r="A102" s="129" t="s">
        <v>154</v>
      </c>
      <c r="B102" s="130" t="s">
        <v>155</v>
      </c>
      <c r="C102" s="131" t="s">
        <v>9</v>
      </c>
      <c r="D102" s="132">
        <v>590.86</v>
      </c>
      <c r="E102" s="132">
        <v>11.38</v>
      </c>
      <c r="F102" s="133"/>
      <c r="G102" s="38"/>
      <c r="H102" s="39">
        <v>8.51</v>
      </c>
      <c r="I102" s="12">
        <v>0</v>
      </c>
      <c r="J102" s="10">
        <f>I102+'[6]1'!J105</f>
        <v>0</v>
      </c>
      <c r="K102" s="47">
        <f t="shared" si="38"/>
        <v>11.38</v>
      </c>
      <c r="L102" s="9">
        <f t="shared" si="43"/>
        <v>6723.99</v>
      </c>
      <c r="M102" s="9">
        <f t="shared" si="44"/>
        <v>0</v>
      </c>
      <c r="N102" s="9">
        <f t="shared" si="45"/>
        <v>0</v>
      </c>
      <c r="O102" s="141">
        <f t="shared" si="42"/>
        <v>6723.99</v>
      </c>
    </row>
    <row r="103" spans="1:15" ht="26.4" x14ac:dyDescent="0.3">
      <c r="A103" s="129" t="s">
        <v>156</v>
      </c>
      <c r="B103" s="130" t="s">
        <v>157</v>
      </c>
      <c r="C103" s="131" t="s">
        <v>9</v>
      </c>
      <c r="D103" s="132">
        <v>9.5299999999999994</v>
      </c>
      <c r="E103" s="132">
        <v>22.76</v>
      </c>
      <c r="F103" s="133"/>
      <c r="G103" s="38"/>
      <c r="H103" s="39">
        <v>17.510000000000002</v>
      </c>
      <c r="I103" s="12">
        <v>0</v>
      </c>
      <c r="J103" s="10">
        <f>I103+'[6]1'!J106</f>
        <v>0</v>
      </c>
      <c r="K103" s="47">
        <f t="shared" si="38"/>
        <v>22.76</v>
      </c>
      <c r="L103" s="9">
        <f t="shared" si="43"/>
        <v>216.9</v>
      </c>
      <c r="M103" s="9">
        <f t="shared" si="44"/>
        <v>0</v>
      </c>
      <c r="N103" s="9">
        <f t="shared" si="45"/>
        <v>0</v>
      </c>
      <c r="O103" s="141">
        <f t="shared" si="42"/>
        <v>216.9</v>
      </c>
    </row>
    <row r="104" spans="1:15" x14ac:dyDescent="0.3">
      <c r="A104" s="129" t="s">
        <v>158</v>
      </c>
      <c r="B104" s="130" t="s">
        <v>159</v>
      </c>
      <c r="C104" s="131" t="s">
        <v>9</v>
      </c>
      <c r="D104" s="132">
        <v>20.57</v>
      </c>
      <c r="E104" s="132">
        <v>22.76</v>
      </c>
      <c r="F104" s="133"/>
      <c r="G104" s="133"/>
      <c r="H104" s="163"/>
      <c r="I104" s="12">
        <v>0</v>
      </c>
      <c r="J104" s="10">
        <f>I104+'[6]1'!J107</f>
        <v>0</v>
      </c>
      <c r="K104" s="47">
        <f t="shared" si="38"/>
        <v>22.76</v>
      </c>
      <c r="L104" s="9">
        <f t="shared" si="43"/>
        <v>468.17</v>
      </c>
      <c r="M104" s="9">
        <f t="shared" si="44"/>
        <v>0</v>
      </c>
      <c r="N104" s="9">
        <f t="shared" si="45"/>
        <v>0</v>
      </c>
      <c r="O104" s="141">
        <f t="shared" si="42"/>
        <v>468.17</v>
      </c>
    </row>
    <row r="105" spans="1:15" x14ac:dyDescent="0.3">
      <c r="A105" s="164"/>
      <c r="B105" s="151" t="s">
        <v>160</v>
      </c>
      <c r="C105" s="152"/>
      <c r="D105" s="153"/>
      <c r="E105" s="153"/>
      <c r="F105" s="154"/>
      <c r="G105" s="154"/>
      <c r="H105" s="155"/>
      <c r="I105" s="48"/>
      <c r="J105" s="49"/>
      <c r="K105" s="49"/>
      <c r="L105" s="50"/>
      <c r="M105" s="50"/>
      <c r="N105" s="50"/>
      <c r="O105" s="156"/>
    </row>
    <row r="106" spans="1:15" x14ac:dyDescent="0.3">
      <c r="A106" s="129" t="s">
        <v>161</v>
      </c>
      <c r="B106" s="130" t="s">
        <v>162</v>
      </c>
      <c r="C106" s="131" t="s">
        <v>134</v>
      </c>
      <c r="D106" s="132">
        <v>1833.76</v>
      </c>
      <c r="E106" s="132">
        <v>2</v>
      </c>
      <c r="F106" s="133"/>
      <c r="G106" s="133"/>
      <c r="H106" s="163"/>
      <c r="I106" s="12">
        <v>2</v>
      </c>
      <c r="J106" s="10">
        <f>I106+'[6]1'!J109</f>
        <v>2</v>
      </c>
      <c r="K106" s="47">
        <f t="shared" si="38"/>
        <v>0</v>
      </c>
      <c r="L106" s="9">
        <f>ROUND(E106*D106,2)</f>
        <v>3667.52</v>
      </c>
      <c r="M106" s="9">
        <f>ROUND(I106*D106,2)</f>
        <v>3667.52</v>
      </c>
      <c r="N106" s="9">
        <f>ROUND(J106*D106,2)</f>
        <v>3667.52</v>
      </c>
      <c r="O106" s="141">
        <f t="shared" si="42"/>
        <v>0</v>
      </c>
    </row>
    <row r="107" spans="1:15" x14ac:dyDescent="0.3">
      <c r="A107" s="129" t="s">
        <v>163</v>
      </c>
      <c r="B107" s="130" t="s">
        <v>164</v>
      </c>
      <c r="C107" s="131" t="s">
        <v>9</v>
      </c>
      <c r="D107" s="132">
        <v>1833.76</v>
      </c>
      <c r="E107" s="132">
        <v>2</v>
      </c>
      <c r="F107" s="133"/>
      <c r="G107" s="133"/>
      <c r="H107" s="39">
        <v>4.84</v>
      </c>
      <c r="I107" s="12">
        <v>2</v>
      </c>
      <c r="J107" s="10">
        <f>I107+'[6]1'!J110</f>
        <v>2</v>
      </c>
      <c r="K107" s="47">
        <f t="shared" si="38"/>
        <v>0</v>
      </c>
      <c r="L107" s="9">
        <f>ROUND(E107*D107,2)</f>
        <v>3667.52</v>
      </c>
      <c r="M107" s="9">
        <f>ROUND(I107*D107,2)</f>
        <v>3667.52</v>
      </c>
      <c r="N107" s="9">
        <f>ROUND(J107*D107,2)</f>
        <v>3667.52</v>
      </c>
      <c r="O107" s="141">
        <f t="shared" si="42"/>
        <v>0</v>
      </c>
    </row>
    <row r="108" spans="1:15" ht="26.4" x14ac:dyDescent="0.3">
      <c r="A108" s="129" t="s">
        <v>165</v>
      </c>
      <c r="B108" s="130" t="s">
        <v>166</v>
      </c>
      <c r="C108" s="131" t="s">
        <v>9</v>
      </c>
      <c r="D108" s="132">
        <v>347.33</v>
      </c>
      <c r="E108" s="132">
        <v>11.16</v>
      </c>
      <c r="F108" s="133"/>
      <c r="G108" s="133"/>
      <c r="H108" s="39">
        <v>5.0599999999999996</v>
      </c>
      <c r="I108" s="12">
        <v>11.16</v>
      </c>
      <c r="J108" s="10">
        <f>I108+'[6]1'!J111</f>
        <v>11.16</v>
      </c>
      <c r="K108" s="47">
        <f t="shared" si="38"/>
        <v>0</v>
      </c>
      <c r="L108" s="9">
        <f>ROUND(E108*D108,2)</f>
        <v>3876.2</v>
      </c>
      <c r="M108" s="9">
        <f>ROUND(I108*D108,2)</f>
        <v>3876.2</v>
      </c>
      <c r="N108" s="9">
        <f>ROUND(J108*D108,2)</f>
        <v>3876.2</v>
      </c>
      <c r="O108" s="141">
        <f t="shared" si="42"/>
        <v>0</v>
      </c>
    </row>
    <row r="109" spans="1:15" x14ac:dyDescent="0.3">
      <c r="A109" s="129"/>
      <c r="B109" s="130"/>
      <c r="C109" s="131"/>
      <c r="D109" s="132"/>
      <c r="E109" s="132"/>
      <c r="F109" s="133"/>
      <c r="G109" s="133"/>
      <c r="H109" s="39"/>
      <c r="I109" s="12"/>
      <c r="J109" s="10"/>
      <c r="K109" s="47"/>
      <c r="L109" s="11">
        <f>SUM(L91:L108)</f>
        <v>53800.749999999985</v>
      </c>
      <c r="M109" s="11">
        <f t="shared" ref="M109:N109" si="46">SUM(M91:M108)</f>
        <v>43319.569999999992</v>
      </c>
      <c r="N109" s="11">
        <f t="shared" si="46"/>
        <v>43319.569999999992</v>
      </c>
      <c r="O109" s="121"/>
    </row>
    <row r="110" spans="1:15" x14ac:dyDescent="0.3">
      <c r="A110" s="162" t="s">
        <v>167</v>
      </c>
      <c r="B110" s="123" t="s">
        <v>168</v>
      </c>
      <c r="C110" s="124"/>
      <c r="D110" s="125"/>
      <c r="E110" s="123"/>
      <c r="F110" s="126"/>
      <c r="G110" s="126"/>
      <c r="H110" s="45">
        <v>5.67</v>
      </c>
      <c r="I110" s="46"/>
      <c r="J110" s="47"/>
      <c r="K110" s="64"/>
      <c r="L110" s="42"/>
      <c r="M110" s="42"/>
      <c r="N110" s="42"/>
      <c r="O110" s="181">
        <f>SUM(O111:O131)</f>
        <v>17045.659999999996</v>
      </c>
    </row>
    <row r="111" spans="1:15" ht="26.4" x14ac:dyDescent="0.3">
      <c r="A111" s="129" t="s">
        <v>169</v>
      </c>
      <c r="B111" s="130" t="s">
        <v>170</v>
      </c>
      <c r="C111" s="131" t="s">
        <v>134</v>
      </c>
      <c r="D111" s="132">
        <v>106.86</v>
      </c>
      <c r="E111" s="132">
        <v>68</v>
      </c>
      <c r="F111" s="133"/>
      <c r="G111" s="133"/>
      <c r="H111" s="39">
        <v>9.49</v>
      </c>
      <c r="I111" s="12">
        <v>50</v>
      </c>
      <c r="J111" s="10">
        <f>I111+'[6]1'!J114</f>
        <v>50</v>
      </c>
      <c r="K111" s="47">
        <f t="shared" ref="K111:K131" si="47">E111-J111</f>
        <v>18</v>
      </c>
      <c r="L111" s="9">
        <f t="shared" ref="L111:L127" si="48">ROUND(E111*D111,2)</f>
        <v>7266.48</v>
      </c>
      <c r="M111" s="9">
        <f t="shared" ref="M111:M127" si="49">ROUND(I111*D111,2)</f>
        <v>5343</v>
      </c>
      <c r="N111" s="9">
        <f t="shared" ref="N111:N127" si="50">ROUND(J111*D111,2)</f>
        <v>5343</v>
      </c>
      <c r="O111" s="141">
        <f t="shared" ref="O111:O131" si="51">L111-N111</f>
        <v>1923.4799999999996</v>
      </c>
    </row>
    <row r="112" spans="1:15" ht="26.4" x14ac:dyDescent="0.3">
      <c r="A112" s="129" t="s">
        <v>171</v>
      </c>
      <c r="B112" s="130" t="s">
        <v>172</v>
      </c>
      <c r="C112" s="131" t="s">
        <v>134</v>
      </c>
      <c r="D112" s="132">
        <v>108.39</v>
      </c>
      <c r="E112" s="132">
        <v>10</v>
      </c>
      <c r="F112" s="133"/>
      <c r="G112" s="133"/>
      <c r="H112" s="39">
        <v>5.52</v>
      </c>
      <c r="I112" s="12">
        <v>4</v>
      </c>
      <c r="J112" s="10">
        <f>I112+'[6]1'!J115</f>
        <v>4</v>
      </c>
      <c r="K112" s="47">
        <f t="shared" si="47"/>
        <v>6</v>
      </c>
      <c r="L112" s="9">
        <f t="shared" si="48"/>
        <v>1083.9000000000001</v>
      </c>
      <c r="M112" s="9">
        <f t="shared" si="49"/>
        <v>433.56</v>
      </c>
      <c r="N112" s="9">
        <f t="shared" si="50"/>
        <v>433.56</v>
      </c>
      <c r="O112" s="141">
        <f t="shared" si="51"/>
        <v>650.34000000000015</v>
      </c>
    </row>
    <row r="113" spans="1:15" ht="26.4" x14ac:dyDescent="0.3">
      <c r="A113" s="129" t="s">
        <v>173</v>
      </c>
      <c r="B113" s="130" t="s">
        <v>174</v>
      </c>
      <c r="C113" s="131" t="s">
        <v>134</v>
      </c>
      <c r="D113" s="132">
        <v>88.75</v>
      </c>
      <c r="E113" s="132">
        <v>32</v>
      </c>
      <c r="F113" s="133"/>
      <c r="G113" s="133"/>
      <c r="H113" s="39">
        <v>6.88</v>
      </c>
      <c r="I113" s="12">
        <v>3</v>
      </c>
      <c r="J113" s="10">
        <f>I113+'[6]1'!J116</f>
        <v>3</v>
      </c>
      <c r="K113" s="47">
        <f t="shared" si="47"/>
        <v>29</v>
      </c>
      <c r="L113" s="9">
        <f t="shared" si="48"/>
        <v>2840</v>
      </c>
      <c r="M113" s="9">
        <f t="shared" si="49"/>
        <v>266.25</v>
      </c>
      <c r="N113" s="9">
        <f t="shared" si="50"/>
        <v>266.25</v>
      </c>
      <c r="O113" s="141">
        <f t="shared" si="51"/>
        <v>2573.75</v>
      </c>
    </row>
    <row r="114" spans="1:15" ht="39.6" x14ac:dyDescent="0.3">
      <c r="A114" s="129" t="s">
        <v>175</v>
      </c>
      <c r="B114" s="130" t="s">
        <v>176</v>
      </c>
      <c r="C114" s="131" t="s">
        <v>134</v>
      </c>
      <c r="D114" s="132">
        <v>119.79</v>
      </c>
      <c r="E114" s="132">
        <v>11</v>
      </c>
      <c r="F114" s="133"/>
      <c r="G114" s="133"/>
      <c r="H114" s="39">
        <v>1135.78</v>
      </c>
      <c r="I114" s="12">
        <v>3</v>
      </c>
      <c r="J114" s="10">
        <f>I114+'[6]1'!J117</f>
        <v>3</v>
      </c>
      <c r="K114" s="47">
        <f t="shared" si="47"/>
        <v>8</v>
      </c>
      <c r="L114" s="9">
        <f t="shared" si="48"/>
        <v>1317.69</v>
      </c>
      <c r="M114" s="9">
        <f t="shared" si="49"/>
        <v>359.37</v>
      </c>
      <c r="N114" s="9">
        <f t="shared" si="50"/>
        <v>359.37</v>
      </c>
      <c r="O114" s="141">
        <f t="shared" si="51"/>
        <v>958.32</v>
      </c>
    </row>
    <row r="115" spans="1:15" ht="39.6" x14ac:dyDescent="0.3">
      <c r="A115" s="129" t="s">
        <v>177</v>
      </c>
      <c r="B115" s="130" t="s">
        <v>178</v>
      </c>
      <c r="C115" s="131" t="s">
        <v>134</v>
      </c>
      <c r="D115" s="132">
        <v>112.77</v>
      </c>
      <c r="E115" s="132">
        <v>2</v>
      </c>
      <c r="F115" s="133"/>
      <c r="G115" s="133"/>
      <c r="H115" s="39">
        <v>3.21</v>
      </c>
      <c r="I115" s="12">
        <v>0</v>
      </c>
      <c r="J115" s="10">
        <f>I115+'[6]1'!J118</f>
        <v>0</v>
      </c>
      <c r="K115" s="47">
        <f t="shared" si="47"/>
        <v>2</v>
      </c>
      <c r="L115" s="9">
        <f t="shared" si="48"/>
        <v>225.54</v>
      </c>
      <c r="M115" s="9">
        <f t="shared" si="49"/>
        <v>0</v>
      </c>
      <c r="N115" s="9">
        <f t="shared" si="50"/>
        <v>0</v>
      </c>
      <c r="O115" s="141">
        <f t="shared" si="51"/>
        <v>225.54</v>
      </c>
    </row>
    <row r="116" spans="1:15" ht="26.4" x14ac:dyDescent="0.3">
      <c r="A116" s="129" t="s">
        <v>179</v>
      </c>
      <c r="B116" s="130" t="s">
        <v>180</v>
      </c>
      <c r="C116" s="131" t="s">
        <v>134</v>
      </c>
      <c r="D116" s="132">
        <v>74.78</v>
      </c>
      <c r="E116" s="132">
        <v>37</v>
      </c>
      <c r="F116" s="133"/>
      <c r="G116" s="133"/>
      <c r="H116" s="39">
        <v>9.14</v>
      </c>
      <c r="I116" s="12"/>
      <c r="J116" s="10">
        <f>I116+'[6]1'!J119</f>
        <v>0</v>
      </c>
      <c r="K116" s="47">
        <f t="shared" si="47"/>
        <v>37</v>
      </c>
      <c r="L116" s="9">
        <f t="shared" si="48"/>
        <v>2766.86</v>
      </c>
      <c r="M116" s="9">
        <f t="shared" si="49"/>
        <v>0</v>
      </c>
      <c r="N116" s="9">
        <f t="shared" si="50"/>
        <v>0</v>
      </c>
      <c r="O116" s="141">
        <f t="shared" si="51"/>
        <v>2766.86</v>
      </c>
    </row>
    <row r="117" spans="1:15" ht="26.4" x14ac:dyDescent="0.3">
      <c r="A117" s="129" t="s">
        <v>181</v>
      </c>
      <c r="B117" s="130" t="s">
        <v>182</v>
      </c>
      <c r="C117" s="131" t="s">
        <v>134</v>
      </c>
      <c r="D117" s="132">
        <v>56.55</v>
      </c>
      <c r="E117" s="132">
        <v>8</v>
      </c>
      <c r="F117" s="133"/>
      <c r="G117" s="133"/>
      <c r="H117" s="39">
        <v>15.54</v>
      </c>
      <c r="I117" s="12"/>
      <c r="J117" s="10">
        <f>I117+'[6]1'!J120</f>
        <v>0</v>
      </c>
      <c r="K117" s="47">
        <f t="shared" si="47"/>
        <v>8</v>
      </c>
      <c r="L117" s="9">
        <f t="shared" si="48"/>
        <v>452.4</v>
      </c>
      <c r="M117" s="9">
        <f t="shared" si="49"/>
        <v>0</v>
      </c>
      <c r="N117" s="9">
        <f t="shared" si="50"/>
        <v>0</v>
      </c>
      <c r="O117" s="141">
        <f t="shared" si="51"/>
        <v>452.4</v>
      </c>
    </row>
    <row r="118" spans="1:15" x14ac:dyDescent="0.3">
      <c r="A118" s="129" t="s">
        <v>183</v>
      </c>
      <c r="B118" s="130" t="s">
        <v>184</v>
      </c>
      <c r="C118" s="131" t="s">
        <v>134</v>
      </c>
      <c r="D118" s="132">
        <v>95.77</v>
      </c>
      <c r="E118" s="132">
        <v>17</v>
      </c>
      <c r="F118" s="133"/>
      <c r="G118" s="133"/>
      <c r="H118" s="39">
        <v>4.82</v>
      </c>
      <c r="I118" s="12"/>
      <c r="J118" s="10">
        <f>I118+'[6]1'!J121</f>
        <v>0</v>
      </c>
      <c r="K118" s="47">
        <f t="shared" si="47"/>
        <v>17</v>
      </c>
      <c r="L118" s="9">
        <f t="shared" si="48"/>
        <v>1628.09</v>
      </c>
      <c r="M118" s="9">
        <f t="shared" si="49"/>
        <v>0</v>
      </c>
      <c r="N118" s="9">
        <f t="shared" si="50"/>
        <v>0</v>
      </c>
      <c r="O118" s="141">
        <f t="shared" si="51"/>
        <v>1628.09</v>
      </c>
    </row>
    <row r="119" spans="1:15" x14ac:dyDescent="0.3">
      <c r="A119" s="129" t="s">
        <v>185</v>
      </c>
      <c r="B119" s="130" t="s">
        <v>186</v>
      </c>
      <c r="C119" s="131" t="s">
        <v>134</v>
      </c>
      <c r="D119" s="132">
        <v>42.31</v>
      </c>
      <c r="E119" s="132">
        <v>3</v>
      </c>
      <c r="F119" s="133"/>
      <c r="G119" s="133"/>
      <c r="H119" s="39">
        <v>5.45</v>
      </c>
      <c r="I119" s="12"/>
      <c r="J119" s="10">
        <f>I119+'[6]1'!J122</f>
        <v>0</v>
      </c>
      <c r="K119" s="47">
        <f t="shared" si="47"/>
        <v>3</v>
      </c>
      <c r="L119" s="9">
        <f t="shared" si="48"/>
        <v>126.93</v>
      </c>
      <c r="M119" s="9">
        <f t="shared" si="49"/>
        <v>0</v>
      </c>
      <c r="N119" s="9">
        <f t="shared" si="50"/>
        <v>0</v>
      </c>
      <c r="O119" s="141">
        <f t="shared" si="51"/>
        <v>126.93</v>
      </c>
    </row>
    <row r="120" spans="1:15" x14ac:dyDescent="0.3">
      <c r="A120" s="129" t="s">
        <v>187</v>
      </c>
      <c r="B120" s="130" t="s">
        <v>188</v>
      </c>
      <c r="C120" s="131" t="s">
        <v>134</v>
      </c>
      <c r="D120" s="132">
        <v>215.22</v>
      </c>
      <c r="E120" s="132">
        <v>2</v>
      </c>
      <c r="F120" s="133"/>
      <c r="G120" s="133"/>
      <c r="H120" s="39">
        <v>9.5500000000000007</v>
      </c>
      <c r="I120" s="12"/>
      <c r="J120" s="10">
        <f>I120+'[6]1'!J123</f>
        <v>0</v>
      </c>
      <c r="K120" s="47">
        <f t="shared" si="47"/>
        <v>2</v>
      </c>
      <c r="L120" s="9">
        <f t="shared" si="48"/>
        <v>430.44</v>
      </c>
      <c r="M120" s="9">
        <f t="shared" si="49"/>
        <v>0</v>
      </c>
      <c r="N120" s="9">
        <f t="shared" si="50"/>
        <v>0</v>
      </c>
      <c r="O120" s="141">
        <f t="shared" si="51"/>
        <v>430.44</v>
      </c>
    </row>
    <row r="121" spans="1:15" ht="26.4" x14ac:dyDescent="0.3">
      <c r="A121" s="129" t="s">
        <v>189</v>
      </c>
      <c r="B121" s="130" t="s">
        <v>190</v>
      </c>
      <c r="C121" s="131" t="s">
        <v>134</v>
      </c>
      <c r="D121" s="132">
        <v>28.57</v>
      </c>
      <c r="E121" s="132">
        <v>2</v>
      </c>
      <c r="F121" s="133"/>
      <c r="G121" s="133"/>
      <c r="H121" s="39">
        <v>7.86</v>
      </c>
      <c r="I121" s="12"/>
      <c r="J121" s="10">
        <f>I121+'[6]1'!J124</f>
        <v>0</v>
      </c>
      <c r="K121" s="47">
        <f t="shared" si="47"/>
        <v>2</v>
      </c>
      <c r="L121" s="9">
        <f t="shared" si="48"/>
        <v>57.14</v>
      </c>
      <c r="M121" s="9">
        <f t="shared" si="49"/>
        <v>0</v>
      </c>
      <c r="N121" s="9">
        <f t="shared" si="50"/>
        <v>0</v>
      </c>
      <c r="O121" s="141">
        <f t="shared" si="51"/>
        <v>57.14</v>
      </c>
    </row>
    <row r="122" spans="1:15" ht="26.4" x14ac:dyDescent="0.3">
      <c r="A122" s="129" t="s">
        <v>191</v>
      </c>
      <c r="B122" s="130" t="s">
        <v>192</v>
      </c>
      <c r="C122" s="131" t="s">
        <v>193</v>
      </c>
      <c r="D122" s="132">
        <v>993.29</v>
      </c>
      <c r="E122" s="132">
        <v>1</v>
      </c>
      <c r="F122" s="133"/>
      <c r="G122" s="133"/>
      <c r="H122" s="39">
        <v>5.97</v>
      </c>
      <c r="I122" s="12"/>
      <c r="J122" s="10">
        <f>I122+'[6]1'!J125</f>
        <v>0</v>
      </c>
      <c r="K122" s="47">
        <f t="shared" si="47"/>
        <v>1</v>
      </c>
      <c r="L122" s="9">
        <f t="shared" si="48"/>
        <v>993.29</v>
      </c>
      <c r="M122" s="9">
        <f t="shared" si="49"/>
        <v>0</v>
      </c>
      <c r="N122" s="9">
        <f t="shared" si="50"/>
        <v>0</v>
      </c>
      <c r="O122" s="141">
        <f t="shared" si="51"/>
        <v>993.29</v>
      </c>
    </row>
    <row r="123" spans="1:15" x14ac:dyDescent="0.3">
      <c r="A123" s="129" t="s">
        <v>194</v>
      </c>
      <c r="B123" s="130" t="s">
        <v>195</v>
      </c>
      <c r="C123" s="131" t="s">
        <v>134</v>
      </c>
      <c r="D123" s="132">
        <v>133.47</v>
      </c>
      <c r="E123" s="132">
        <v>3</v>
      </c>
      <c r="F123" s="133"/>
      <c r="G123" s="133"/>
      <c r="H123" s="39">
        <v>12.26</v>
      </c>
      <c r="I123" s="12">
        <v>3</v>
      </c>
      <c r="J123" s="10">
        <f>I123+'[6]1'!J126</f>
        <v>3</v>
      </c>
      <c r="K123" s="47">
        <f t="shared" si="47"/>
        <v>0</v>
      </c>
      <c r="L123" s="9">
        <f t="shared" si="48"/>
        <v>400.41</v>
      </c>
      <c r="M123" s="9">
        <f t="shared" si="49"/>
        <v>400.41</v>
      </c>
      <c r="N123" s="9">
        <f t="shared" si="50"/>
        <v>400.41</v>
      </c>
      <c r="O123" s="141">
        <f t="shared" si="51"/>
        <v>0</v>
      </c>
    </row>
    <row r="124" spans="1:15" ht="39.6" x14ac:dyDescent="0.3">
      <c r="A124" s="129" t="s">
        <v>196</v>
      </c>
      <c r="B124" s="130" t="s">
        <v>197</v>
      </c>
      <c r="C124" s="131" t="s">
        <v>134</v>
      </c>
      <c r="D124" s="132">
        <v>437.34</v>
      </c>
      <c r="E124" s="132">
        <v>1</v>
      </c>
      <c r="F124" s="133"/>
      <c r="G124" s="12">
        <v>1</v>
      </c>
      <c r="H124" s="39">
        <v>9.01</v>
      </c>
      <c r="I124" s="12"/>
      <c r="J124" s="10">
        <f>SUM(G124,I124)</f>
        <v>1</v>
      </c>
      <c r="K124" s="47">
        <f t="shared" si="47"/>
        <v>0</v>
      </c>
      <c r="L124" s="9">
        <f t="shared" si="48"/>
        <v>437.34</v>
      </c>
      <c r="M124" s="9">
        <f t="shared" si="49"/>
        <v>0</v>
      </c>
      <c r="N124" s="9">
        <f t="shared" si="50"/>
        <v>437.34</v>
      </c>
      <c r="O124" s="141">
        <f t="shared" si="51"/>
        <v>0</v>
      </c>
    </row>
    <row r="125" spans="1:15" ht="26.4" x14ac:dyDescent="0.3">
      <c r="A125" s="129" t="s">
        <v>198</v>
      </c>
      <c r="B125" s="130" t="s">
        <v>199</v>
      </c>
      <c r="C125" s="131" t="s">
        <v>134</v>
      </c>
      <c r="D125" s="132">
        <v>353.02</v>
      </c>
      <c r="E125" s="132">
        <v>3</v>
      </c>
      <c r="F125" s="133"/>
      <c r="G125" s="12"/>
      <c r="H125" s="39">
        <v>9.01</v>
      </c>
      <c r="I125" s="12"/>
      <c r="J125" s="10">
        <f t="shared" ref="J125:J127" si="52">SUM(G125,I125)</f>
        <v>0</v>
      </c>
      <c r="K125" s="47">
        <f t="shared" si="47"/>
        <v>3</v>
      </c>
      <c r="L125" s="9">
        <f t="shared" si="48"/>
        <v>1059.06</v>
      </c>
      <c r="M125" s="9">
        <f t="shared" si="49"/>
        <v>0</v>
      </c>
      <c r="N125" s="9">
        <f t="shared" si="50"/>
        <v>0</v>
      </c>
      <c r="O125" s="141">
        <f t="shared" si="51"/>
        <v>1059.06</v>
      </c>
    </row>
    <row r="126" spans="1:15" ht="26.4" x14ac:dyDescent="0.3">
      <c r="A126" s="129" t="s">
        <v>200</v>
      </c>
      <c r="B126" s="130" t="s">
        <v>201</v>
      </c>
      <c r="C126" s="131" t="s">
        <v>134</v>
      </c>
      <c r="D126" s="132">
        <v>84.96</v>
      </c>
      <c r="E126" s="132">
        <v>2</v>
      </c>
      <c r="F126" s="133"/>
      <c r="G126" s="12">
        <v>1</v>
      </c>
      <c r="H126" s="39">
        <v>3.77</v>
      </c>
      <c r="I126" s="12"/>
      <c r="J126" s="10">
        <f t="shared" si="52"/>
        <v>1</v>
      </c>
      <c r="K126" s="47">
        <f t="shared" si="47"/>
        <v>1</v>
      </c>
      <c r="L126" s="9">
        <f t="shared" si="48"/>
        <v>169.92</v>
      </c>
      <c r="M126" s="9">
        <f t="shared" si="49"/>
        <v>0</v>
      </c>
      <c r="N126" s="9">
        <f t="shared" si="50"/>
        <v>84.96</v>
      </c>
      <c r="O126" s="141">
        <f t="shared" si="51"/>
        <v>84.96</v>
      </c>
    </row>
    <row r="127" spans="1:15" ht="26.4" x14ac:dyDescent="0.3">
      <c r="A127" s="129" t="s">
        <v>202</v>
      </c>
      <c r="B127" s="130" t="s">
        <v>203</v>
      </c>
      <c r="C127" s="131" t="s">
        <v>134</v>
      </c>
      <c r="D127" s="132">
        <v>13.29</v>
      </c>
      <c r="E127" s="132">
        <v>17</v>
      </c>
      <c r="F127" s="133"/>
      <c r="G127" s="12">
        <v>17</v>
      </c>
      <c r="H127" s="39">
        <v>5.46</v>
      </c>
      <c r="I127" s="12"/>
      <c r="J127" s="10">
        <f t="shared" si="52"/>
        <v>17</v>
      </c>
      <c r="K127" s="47">
        <f t="shared" si="47"/>
        <v>0</v>
      </c>
      <c r="L127" s="9">
        <f t="shared" si="48"/>
        <v>225.93</v>
      </c>
      <c r="M127" s="9">
        <f t="shared" si="49"/>
        <v>0</v>
      </c>
      <c r="N127" s="9">
        <f t="shared" si="50"/>
        <v>225.93</v>
      </c>
      <c r="O127" s="141">
        <f t="shared" si="51"/>
        <v>0</v>
      </c>
    </row>
    <row r="128" spans="1:15" x14ac:dyDescent="0.3">
      <c r="A128" s="165"/>
      <c r="B128" s="151" t="s">
        <v>204</v>
      </c>
      <c r="C128" s="152"/>
      <c r="D128" s="153"/>
      <c r="E128" s="153"/>
      <c r="F128" s="154"/>
      <c r="G128" s="154"/>
      <c r="H128" s="57">
        <v>82.04</v>
      </c>
      <c r="I128" s="48"/>
      <c r="J128" s="49"/>
      <c r="K128" s="49"/>
      <c r="L128" s="50"/>
      <c r="M128" s="50"/>
      <c r="N128" s="50"/>
      <c r="O128" s="156"/>
    </row>
    <row r="129" spans="1:15" ht="26.4" x14ac:dyDescent="0.3">
      <c r="A129" s="129" t="s">
        <v>205</v>
      </c>
      <c r="B129" s="143" t="s">
        <v>206</v>
      </c>
      <c r="C129" s="131" t="s">
        <v>207</v>
      </c>
      <c r="D129" s="132">
        <v>135.05000000000001</v>
      </c>
      <c r="E129" s="132">
        <v>15</v>
      </c>
      <c r="F129" s="133"/>
      <c r="G129" s="133"/>
      <c r="H129" s="39">
        <v>132.87</v>
      </c>
      <c r="I129" s="12"/>
      <c r="J129" s="10">
        <f>I129+'[6]1'!J132</f>
        <v>0</v>
      </c>
      <c r="K129" s="47">
        <f t="shared" si="47"/>
        <v>15</v>
      </c>
      <c r="L129" s="9">
        <f>ROUND(E129*D129,2)</f>
        <v>2025.75</v>
      </c>
      <c r="M129" s="9">
        <f>ROUND(I129*D129,2)</f>
        <v>0</v>
      </c>
      <c r="N129" s="9">
        <f>ROUND(J129*D129,2)</f>
        <v>0</v>
      </c>
      <c r="O129" s="141">
        <f t="shared" si="51"/>
        <v>2025.75</v>
      </c>
    </row>
    <row r="130" spans="1:15" x14ac:dyDescent="0.3">
      <c r="A130" s="129" t="s">
        <v>208</v>
      </c>
      <c r="B130" s="143" t="s">
        <v>209</v>
      </c>
      <c r="C130" s="131" t="s">
        <v>207</v>
      </c>
      <c r="D130" s="132">
        <v>134.80000000000001</v>
      </c>
      <c r="E130" s="132">
        <v>7</v>
      </c>
      <c r="F130" s="133"/>
      <c r="G130" s="133"/>
      <c r="H130" s="39">
        <v>69.88</v>
      </c>
      <c r="I130" s="12"/>
      <c r="J130" s="10">
        <f>I130+'[6]1'!J133</f>
        <v>0</v>
      </c>
      <c r="K130" s="47">
        <f t="shared" si="47"/>
        <v>7</v>
      </c>
      <c r="L130" s="9">
        <f>ROUND(E130*D130,2)</f>
        <v>943.6</v>
      </c>
      <c r="M130" s="9">
        <f>ROUND(I130*D130,2)</f>
        <v>0</v>
      </c>
      <c r="N130" s="9">
        <f>ROUND(J130*D130,2)</f>
        <v>0</v>
      </c>
      <c r="O130" s="141">
        <f t="shared" si="51"/>
        <v>943.6</v>
      </c>
    </row>
    <row r="131" spans="1:15" x14ac:dyDescent="0.3">
      <c r="A131" s="129" t="s">
        <v>210</v>
      </c>
      <c r="B131" s="143" t="s">
        <v>211</v>
      </c>
      <c r="C131" s="131" t="s">
        <v>134</v>
      </c>
      <c r="D131" s="132">
        <v>145.71</v>
      </c>
      <c r="E131" s="132">
        <v>1</v>
      </c>
      <c r="F131" s="133"/>
      <c r="G131" s="133"/>
      <c r="H131" s="39">
        <v>70.92</v>
      </c>
      <c r="I131" s="12"/>
      <c r="J131" s="10">
        <f>I131+'[6]1'!J134</f>
        <v>0</v>
      </c>
      <c r="K131" s="47">
        <f t="shared" si="47"/>
        <v>1</v>
      </c>
      <c r="L131" s="9">
        <f>ROUND(E131*D131,2)</f>
        <v>145.71</v>
      </c>
      <c r="M131" s="9">
        <f>ROUND(I131*D131,2)</f>
        <v>0</v>
      </c>
      <c r="N131" s="9">
        <f>ROUND(J131*D131,2)</f>
        <v>0</v>
      </c>
      <c r="O131" s="141">
        <f t="shared" si="51"/>
        <v>145.71</v>
      </c>
    </row>
    <row r="132" spans="1:15" x14ac:dyDescent="0.3">
      <c r="A132" s="129"/>
      <c r="B132" s="143"/>
      <c r="C132" s="131"/>
      <c r="D132" s="132"/>
      <c r="E132" s="132"/>
      <c r="F132" s="133"/>
      <c r="G132" s="133"/>
      <c r="H132" s="39"/>
      <c r="I132" s="12"/>
      <c r="J132" s="10"/>
      <c r="K132" s="47"/>
      <c r="L132" s="11">
        <f>SUM(L111:L131)</f>
        <v>24596.479999999996</v>
      </c>
      <c r="M132" s="11">
        <f t="shared" ref="M132:N132" si="53">SUM(M111:M131)</f>
        <v>6802.59</v>
      </c>
      <c r="N132" s="11">
        <f t="shared" si="53"/>
        <v>7550.8200000000006</v>
      </c>
      <c r="O132" s="121"/>
    </row>
    <row r="133" spans="1:15" x14ac:dyDescent="0.3">
      <c r="A133" s="122" t="s">
        <v>212</v>
      </c>
      <c r="B133" s="123" t="s">
        <v>213</v>
      </c>
      <c r="C133" s="124"/>
      <c r="D133" s="125"/>
      <c r="E133" s="123"/>
      <c r="F133" s="126"/>
      <c r="G133" s="126"/>
      <c r="H133" s="45">
        <v>70.239999999999995</v>
      </c>
      <c r="I133" s="46"/>
      <c r="J133" s="47"/>
      <c r="K133" s="64"/>
      <c r="L133" s="42"/>
      <c r="M133" s="42"/>
      <c r="N133" s="42"/>
      <c r="O133" s="181">
        <f>SUM(O135:O172)</f>
        <v>12410.92</v>
      </c>
    </row>
    <row r="134" spans="1:15" x14ac:dyDescent="0.3">
      <c r="A134" s="150"/>
      <c r="B134" s="151" t="s">
        <v>214</v>
      </c>
      <c r="C134" s="152"/>
      <c r="D134" s="153"/>
      <c r="E134" s="153"/>
      <c r="F134" s="154"/>
      <c r="G134" s="154"/>
      <c r="H134" s="57">
        <v>5.62</v>
      </c>
      <c r="I134" s="48"/>
      <c r="J134" s="49"/>
      <c r="K134" s="49"/>
      <c r="L134" s="50"/>
      <c r="M134" s="50"/>
      <c r="N134" s="50"/>
      <c r="O134" s="156"/>
    </row>
    <row r="135" spans="1:15" ht="26.4" x14ac:dyDescent="0.3">
      <c r="A135" s="129" t="s">
        <v>215</v>
      </c>
      <c r="B135" s="130" t="s">
        <v>216</v>
      </c>
      <c r="C135" s="131" t="s">
        <v>134</v>
      </c>
      <c r="D135" s="132">
        <v>167.67</v>
      </c>
      <c r="E135" s="132">
        <v>5</v>
      </c>
      <c r="F135" s="133"/>
      <c r="G135" s="133"/>
      <c r="H135" s="39">
        <v>11.32</v>
      </c>
      <c r="I135" s="12">
        <v>5</v>
      </c>
      <c r="J135" s="10">
        <f>I135+'[6]1'!J138</f>
        <v>5</v>
      </c>
      <c r="K135" s="47">
        <f t="shared" ref="K135:K172" si="54">E135-J135</f>
        <v>0</v>
      </c>
      <c r="L135" s="9">
        <f t="shared" ref="L135:L150" si="55">ROUND(E135*D135,2)</f>
        <v>838.35</v>
      </c>
      <c r="M135" s="9">
        <f t="shared" ref="M135:M150" si="56">ROUND(I135*D135,2)</f>
        <v>838.35</v>
      </c>
      <c r="N135" s="9">
        <f t="shared" ref="N135:N150" si="57">ROUND(J135*D135,2)</f>
        <v>838.35</v>
      </c>
      <c r="O135" s="141">
        <f t="shared" ref="O135:O172" si="58">L135-N135</f>
        <v>0</v>
      </c>
    </row>
    <row r="136" spans="1:15" x14ac:dyDescent="0.3">
      <c r="A136" s="129" t="s">
        <v>217</v>
      </c>
      <c r="B136" s="130" t="s">
        <v>218</v>
      </c>
      <c r="C136" s="131" t="s">
        <v>134</v>
      </c>
      <c r="D136" s="132">
        <v>76.72</v>
      </c>
      <c r="E136" s="132">
        <v>5</v>
      </c>
      <c r="F136" s="133"/>
      <c r="G136" s="133"/>
      <c r="H136" s="39">
        <v>14.07</v>
      </c>
      <c r="I136" s="12"/>
      <c r="J136" s="10">
        <f>I136+'[6]1'!J139</f>
        <v>0</v>
      </c>
      <c r="K136" s="47">
        <f t="shared" si="54"/>
        <v>5</v>
      </c>
      <c r="L136" s="9">
        <f t="shared" si="55"/>
        <v>383.6</v>
      </c>
      <c r="M136" s="9">
        <f t="shared" si="56"/>
        <v>0</v>
      </c>
      <c r="N136" s="9">
        <f t="shared" si="57"/>
        <v>0</v>
      </c>
      <c r="O136" s="141">
        <f t="shared" si="58"/>
        <v>383.6</v>
      </c>
    </row>
    <row r="137" spans="1:15" x14ac:dyDescent="0.3">
      <c r="A137" s="129" t="s">
        <v>219</v>
      </c>
      <c r="B137" s="130" t="s">
        <v>220</v>
      </c>
      <c r="C137" s="131" t="s">
        <v>134</v>
      </c>
      <c r="D137" s="132">
        <v>71.150000000000006</v>
      </c>
      <c r="E137" s="132">
        <v>8</v>
      </c>
      <c r="F137" s="133"/>
      <c r="G137" s="133"/>
      <c r="H137" s="39">
        <v>7.05</v>
      </c>
      <c r="I137" s="12"/>
      <c r="J137" s="10">
        <f>I137+'[6]1'!J140</f>
        <v>0</v>
      </c>
      <c r="K137" s="47">
        <f t="shared" si="54"/>
        <v>8</v>
      </c>
      <c r="L137" s="9">
        <f t="shared" si="55"/>
        <v>569.20000000000005</v>
      </c>
      <c r="M137" s="9">
        <f t="shared" si="56"/>
        <v>0</v>
      </c>
      <c r="N137" s="9">
        <f t="shared" si="57"/>
        <v>0</v>
      </c>
      <c r="O137" s="141">
        <f t="shared" si="58"/>
        <v>569.20000000000005</v>
      </c>
    </row>
    <row r="138" spans="1:15" ht="26.4" x14ac:dyDescent="0.3">
      <c r="A138" s="129" t="s">
        <v>221</v>
      </c>
      <c r="B138" s="130" t="s">
        <v>222</v>
      </c>
      <c r="C138" s="131" t="s">
        <v>134</v>
      </c>
      <c r="D138" s="132">
        <v>94.49</v>
      </c>
      <c r="E138" s="132">
        <v>12</v>
      </c>
      <c r="F138" s="133"/>
      <c r="G138" s="133"/>
      <c r="H138" s="39">
        <v>13.5</v>
      </c>
      <c r="I138" s="235">
        <v>11</v>
      </c>
      <c r="J138" s="10">
        <f>I138+'[6]1'!J141</f>
        <v>11</v>
      </c>
      <c r="K138" s="47">
        <f t="shared" si="54"/>
        <v>1</v>
      </c>
      <c r="L138" s="9">
        <f t="shared" si="55"/>
        <v>1133.8800000000001</v>
      </c>
      <c r="M138" s="9">
        <f t="shared" si="56"/>
        <v>1039.3900000000001</v>
      </c>
      <c r="N138" s="9">
        <f t="shared" si="57"/>
        <v>1039.3900000000001</v>
      </c>
      <c r="O138" s="141">
        <f t="shared" si="58"/>
        <v>94.490000000000009</v>
      </c>
    </row>
    <row r="139" spans="1:15" ht="22.5" customHeight="1" x14ac:dyDescent="0.3">
      <c r="A139" s="129" t="s">
        <v>223</v>
      </c>
      <c r="B139" s="130" t="s">
        <v>224</v>
      </c>
      <c r="C139" s="131" t="s">
        <v>134</v>
      </c>
      <c r="D139" s="132">
        <v>549.74</v>
      </c>
      <c r="E139" s="132">
        <v>1</v>
      </c>
      <c r="F139" s="133"/>
      <c r="G139" s="133"/>
      <c r="H139" s="39">
        <v>58.99</v>
      </c>
      <c r="I139" s="12">
        <v>1</v>
      </c>
      <c r="J139" s="10">
        <f>I139+'[6]1'!J142</f>
        <v>1</v>
      </c>
      <c r="K139" s="47">
        <f t="shared" si="54"/>
        <v>0</v>
      </c>
      <c r="L139" s="9">
        <f t="shared" si="55"/>
        <v>549.74</v>
      </c>
      <c r="M139" s="9">
        <f t="shared" si="56"/>
        <v>549.74</v>
      </c>
      <c r="N139" s="9">
        <f t="shared" si="57"/>
        <v>549.74</v>
      </c>
      <c r="O139" s="141">
        <f t="shared" si="58"/>
        <v>0</v>
      </c>
    </row>
    <row r="140" spans="1:15" ht="26.4" x14ac:dyDescent="0.3">
      <c r="A140" s="129" t="s">
        <v>225</v>
      </c>
      <c r="B140" s="130" t="s">
        <v>226</v>
      </c>
      <c r="C140" s="131" t="s">
        <v>134</v>
      </c>
      <c r="D140" s="132">
        <v>223.6</v>
      </c>
      <c r="E140" s="132">
        <v>1</v>
      </c>
      <c r="F140" s="133"/>
      <c r="G140" s="133"/>
      <c r="H140" s="39">
        <v>59.22</v>
      </c>
      <c r="I140" s="12">
        <v>1</v>
      </c>
      <c r="J140" s="10">
        <f>I140+'[6]1'!J143</f>
        <v>1</v>
      </c>
      <c r="K140" s="47">
        <f t="shared" si="54"/>
        <v>0</v>
      </c>
      <c r="L140" s="9">
        <f t="shared" si="55"/>
        <v>223.6</v>
      </c>
      <c r="M140" s="9">
        <f t="shared" si="56"/>
        <v>223.6</v>
      </c>
      <c r="N140" s="9">
        <f t="shared" si="57"/>
        <v>223.6</v>
      </c>
      <c r="O140" s="141">
        <f t="shared" si="58"/>
        <v>0</v>
      </c>
    </row>
    <row r="141" spans="1:15" ht="26.4" x14ac:dyDescent="0.3">
      <c r="A141" s="129" t="s">
        <v>227</v>
      </c>
      <c r="B141" s="130" t="s">
        <v>228</v>
      </c>
      <c r="C141" s="131" t="s">
        <v>134</v>
      </c>
      <c r="D141" s="132">
        <v>254.64</v>
      </c>
      <c r="E141" s="132">
        <v>4</v>
      </c>
      <c r="F141" s="133"/>
      <c r="G141" s="133"/>
      <c r="H141" s="39">
        <v>6.9</v>
      </c>
      <c r="I141" s="12">
        <v>4</v>
      </c>
      <c r="J141" s="10">
        <f>I141+'[6]1'!J144</f>
        <v>4</v>
      </c>
      <c r="K141" s="47">
        <f t="shared" si="54"/>
        <v>0</v>
      </c>
      <c r="L141" s="9">
        <f t="shared" si="55"/>
        <v>1018.56</v>
      </c>
      <c r="M141" s="9">
        <f t="shared" si="56"/>
        <v>1018.56</v>
      </c>
      <c r="N141" s="9">
        <f t="shared" si="57"/>
        <v>1018.56</v>
      </c>
      <c r="O141" s="141">
        <f t="shared" si="58"/>
        <v>0</v>
      </c>
    </row>
    <row r="142" spans="1:15" ht="26.4" x14ac:dyDescent="0.3">
      <c r="A142" s="129" t="s">
        <v>229</v>
      </c>
      <c r="B142" s="130" t="s">
        <v>230</v>
      </c>
      <c r="C142" s="131" t="s">
        <v>134</v>
      </c>
      <c r="D142" s="132">
        <v>515.51</v>
      </c>
      <c r="E142" s="132">
        <v>1</v>
      </c>
      <c r="F142" s="133"/>
      <c r="G142" s="133"/>
      <c r="H142" s="39">
        <v>8.33</v>
      </c>
      <c r="I142" s="12">
        <v>1</v>
      </c>
      <c r="J142" s="10">
        <f>I142+'[6]1'!J145</f>
        <v>1</v>
      </c>
      <c r="K142" s="47">
        <f t="shared" si="54"/>
        <v>0</v>
      </c>
      <c r="L142" s="9">
        <f t="shared" si="55"/>
        <v>515.51</v>
      </c>
      <c r="M142" s="9">
        <f t="shared" si="56"/>
        <v>515.51</v>
      </c>
      <c r="N142" s="9">
        <f t="shared" si="57"/>
        <v>515.51</v>
      </c>
      <c r="O142" s="141">
        <f t="shared" si="58"/>
        <v>0</v>
      </c>
    </row>
    <row r="143" spans="1:15" x14ac:dyDescent="0.3">
      <c r="A143" s="129" t="s">
        <v>231</v>
      </c>
      <c r="B143" s="130" t="s">
        <v>232</v>
      </c>
      <c r="C143" s="131" t="s">
        <v>23</v>
      </c>
      <c r="D143" s="132">
        <v>254.64</v>
      </c>
      <c r="E143" s="132">
        <v>2.7</v>
      </c>
      <c r="F143" s="133"/>
      <c r="G143" s="133"/>
      <c r="H143" s="39">
        <v>10.86</v>
      </c>
      <c r="I143" s="12"/>
      <c r="J143" s="10">
        <f>I143+'[6]1'!J146</f>
        <v>0</v>
      </c>
      <c r="K143" s="47">
        <f t="shared" si="54"/>
        <v>2.7</v>
      </c>
      <c r="L143" s="9">
        <f t="shared" si="55"/>
        <v>687.53</v>
      </c>
      <c r="M143" s="9">
        <f t="shared" si="56"/>
        <v>0</v>
      </c>
      <c r="N143" s="9">
        <f t="shared" si="57"/>
        <v>0</v>
      </c>
      <c r="O143" s="141">
        <f t="shared" si="58"/>
        <v>687.53</v>
      </c>
    </row>
    <row r="144" spans="1:15" x14ac:dyDescent="0.3">
      <c r="A144" s="129" t="s">
        <v>233</v>
      </c>
      <c r="B144" s="130" t="s">
        <v>234</v>
      </c>
      <c r="C144" s="131" t="s">
        <v>134</v>
      </c>
      <c r="D144" s="132">
        <v>477.64</v>
      </c>
      <c r="E144" s="132">
        <v>11</v>
      </c>
      <c r="F144" s="133"/>
      <c r="G144" s="133"/>
      <c r="H144" s="39">
        <v>23.52</v>
      </c>
      <c r="I144" s="12"/>
      <c r="J144" s="10">
        <f>I144+'[6]1'!J147</f>
        <v>0</v>
      </c>
      <c r="K144" s="47">
        <f t="shared" si="54"/>
        <v>11</v>
      </c>
      <c r="L144" s="9">
        <f t="shared" si="55"/>
        <v>5254.04</v>
      </c>
      <c r="M144" s="9">
        <f t="shared" si="56"/>
        <v>0</v>
      </c>
      <c r="N144" s="9">
        <f t="shared" si="57"/>
        <v>0</v>
      </c>
      <c r="O144" s="141">
        <f t="shared" si="58"/>
        <v>5254.04</v>
      </c>
    </row>
    <row r="145" spans="1:15" x14ac:dyDescent="0.3">
      <c r="A145" s="129" t="s">
        <v>235</v>
      </c>
      <c r="B145" s="130" t="s">
        <v>236</v>
      </c>
      <c r="C145" s="131" t="s">
        <v>134</v>
      </c>
      <c r="D145" s="132">
        <v>1144.9000000000001</v>
      </c>
      <c r="E145" s="132">
        <v>1</v>
      </c>
      <c r="F145" s="133"/>
      <c r="G145" s="133"/>
      <c r="H145" s="39">
        <v>28.22</v>
      </c>
      <c r="I145" s="12"/>
      <c r="J145" s="10">
        <f>I145+'[6]1'!J148</f>
        <v>0</v>
      </c>
      <c r="K145" s="47">
        <f t="shared" si="54"/>
        <v>1</v>
      </c>
      <c r="L145" s="9">
        <f t="shared" si="55"/>
        <v>1144.9000000000001</v>
      </c>
      <c r="M145" s="9">
        <f t="shared" si="56"/>
        <v>0</v>
      </c>
      <c r="N145" s="9">
        <f t="shared" si="57"/>
        <v>0</v>
      </c>
      <c r="O145" s="141">
        <f t="shared" si="58"/>
        <v>1144.9000000000001</v>
      </c>
    </row>
    <row r="146" spans="1:15" x14ac:dyDescent="0.3">
      <c r="A146" s="129" t="s">
        <v>237</v>
      </c>
      <c r="B146" s="130" t="s">
        <v>238</v>
      </c>
      <c r="C146" s="131" t="s">
        <v>134</v>
      </c>
      <c r="D146" s="132">
        <v>1722.59</v>
      </c>
      <c r="E146" s="132">
        <v>1</v>
      </c>
      <c r="F146" s="133"/>
      <c r="G146" s="133"/>
      <c r="H146" s="39">
        <v>6.17</v>
      </c>
      <c r="I146" s="12"/>
      <c r="J146" s="10">
        <f>I146+'[6]1'!J149</f>
        <v>0</v>
      </c>
      <c r="K146" s="47">
        <f t="shared" si="54"/>
        <v>1</v>
      </c>
      <c r="L146" s="9">
        <f t="shared" si="55"/>
        <v>1722.59</v>
      </c>
      <c r="M146" s="9">
        <f t="shared" si="56"/>
        <v>0</v>
      </c>
      <c r="N146" s="9">
        <f t="shared" si="57"/>
        <v>0</v>
      </c>
      <c r="O146" s="141">
        <f t="shared" si="58"/>
        <v>1722.59</v>
      </c>
    </row>
    <row r="147" spans="1:15" ht="26.4" x14ac:dyDescent="0.3">
      <c r="A147" s="129" t="s">
        <v>239</v>
      </c>
      <c r="B147" s="130" t="s">
        <v>240</v>
      </c>
      <c r="C147" s="131" t="s">
        <v>134</v>
      </c>
      <c r="D147" s="132">
        <v>44.65</v>
      </c>
      <c r="E147" s="132">
        <v>12</v>
      </c>
      <c r="F147" s="133"/>
      <c r="G147" s="133"/>
      <c r="H147" s="39">
        <v>13.54</v>
      </c>
      <c r="I147" s="12">
        <v>11</v>
      </c>
      <c r="J147" s="10">
        <f>I147+'[6]1'!J150</f>
        <v>11</v>
      </c>
      <c r="K147" s="47">
        <f t="shared" si="54"/>
        <v>1</v>
      </c>
      <c r="L147" s="9">
        <f t="shared" si="55"/>
        <v>535.79999999999995</v>
      </c>
      <c r="M147" s="9">
        <f t="shared" si="56"/>
        <v>491.15</v>
      </c>
      <c r="N147" s="9">
        <f t="shared" si="57"/>
        <v>491.15</v>
      </c>
      <c r="O147" s="141">
        <f t="shared" si="58"/>
        <v>44.649999999999977</v>
      </c>
    </row>
    <row r="148" spans="1:15" ht="26.4" x14ac:dyDescent="0.3">
      <c r="A148" s="129" t="s">
        <v>241</v>
      </c>
      <c r="B148" s="130" t="s">
        <v>242</v>
      </c>
      <c r="C148" s="131" t="s">
        <v>134</v>
      </c>
      <c r="D148" s="132">
        <v>34.270000000000003</v>
      </c>
      <c r="E148" s="132">
        <v>4</v>
      </c>
      <c r="F148" s="133"/>
      <c r="G148" s="133"/>
      <c r="H148" s="39">
        <v>599.89</v>
      </c>
      <c r="I148" s="12">
        <v>1</v>
      </c>
      <c r="J148" s="10">
        <f>I148+'[6]1'!J151</f>
        <v>1</v>
      </c>
      <c r="K148" s="47">
        <f t="shared" si="54"/>
        <v>3</v>
      </c>
      <c r="L148" s="9">
        <f t="shared" si="55"/>
        <v>137.08000000000001</v>
      </c>
      <c r="M148" s="9">
        <f t="shared" si="56"/>
        <v>34.270000000000003</v>
      </c>
      <c r="N148" s="9">
        <f t="shared" si="57"/>
        <v>34.270000000000003</v>
      </c>
      <c r="O148" s="141">
        <f t="shared" si="58"/>
        <v>102.81</v>
      </c>
    </row>
    <row r="149" spans="1:15" ht="26.4" x14ac:dyDescent="0.3">
      <c r="A149" s="129" t="s">
        <v>243</v>
      </c>
      <c r="B149" s="130" t="s">
        <v>244</v>
      </c>
      <c r="C149" s="131" t="s">
        <v>134</v>
      </c>
      <c r="D149" s="132">
        <v>85.39</v>
      </c>
      <c r="E149" s="132">
        <v>10</v>
      </c>
      <c r="F149" s="133"/>
      <c r="G149" s="133"/>
      <c r="H149" s="39">
        <v>170.12</v>
      </c>
      <c r="I149" s="12">
        <v>6</v>
      </c>
      <c r="J149" s="10">
        <f>I149+'[6]1'!J152</f>
        <v>6</v>
      </c>
      <c r="K149" s="47">
        <f t="shared" si="54"/>
        <v>4</v>
      </c>
      <c r="L149" s="9">
        <f t="shared" si="55"/>
        <v>853.9</v>
      </c>
      <c r="M149" s="9">
        <f t="shared" si="56"/>
        <v>512.34</v>
      </c>
      <c r="N149" s="9">
        <f t="shared" si="57"/>
        <v>512.34</v>
      </c>
      <c r="O149" s="141">
        <f t="shared" si="58"/>
        <v>341.55999999999995</v>
      </c>
    </row>
    <row r="150" spans="1:15" x14ac:dyDescent="0.3">
      <c r="A150" s="129" t="s">
        <v>245</v>
      </c>
      <c r="B150" s="130" t="s">
        <v>246</v>
      </c>
      <c r="C150" s="131" t="s">
        <v>134</v>
      </c>
      <c r="D150" s="132">
        <v>71.72</v>
      </c>
      <c r="E150" s="132">
        <v>2</v>
      </c>
      <c r="F150" s="133"/>
      <c r="G150" s="133"/>
      <c r="H150" s="163"/>
      <c r="I150" s="12"/>
      <c r="J150" s="10">
        <f>I150+'[6]1'!J153</f>
        <v>0</v>
      </c>
      <c r="K150" s="47">
        <f t="shared" si="54"/>
        <v>2</v>
      </c>
      <c r="L150" s="9">
        <f t="shared" si="55"/>
        <v>143.44</v>
      </c>
      <c r="M150" s="9">
        <f t="shared" si="56"/>
        <v>0</v>
      </c>
      <c r="N150" s="9">
        <f t="shared" si="57"/>
        <v>0</v>
      </c>
      <c r="O150" s="141">
        <f t="shared" si="58"/>
        <v>143.44</v>
      </c>
    </row>
    <row r="151" spans="1:15" x14ac:dyDescent="0.3">
      <c r="A151" s="150"/>
      <c r="B151" s="151" t="s">
        <v>247</v>
      </c>
      <c r="C151" s="152"/>
      <c r="D151" s="153"/>
      <c r="E151" s="153"/>
      <c r="F151" s="154"/>
      <c r="G151" s="154"/>
      <c r="H151" s="155"/>
      <c r="I151" s="48"/>
      <c r="J151" s="49"/>
      <c r="K151" s="49"/>
      <c r="L151" s="50"/>
      <c r="M151" s="50"/>
      <c r="N151" s="50"/>
      <c r="O151" s="160"/>
    </row>
    <row r="152" spans="1:15" x14ac:dyDescent="0.3">
      <c r="A152" s="129" t="s">
        <v>248</v>
      </c>
      <c r="B152" s="143" t="s">
        <v>249</v>
      </c>
      <c r="C152" s="131" t="s">
        <v>134</v>
      </c>
      <c r="D152" s="132">
        <v>1870.18</v>
      </c>
      <c r="E152" s="132">
        <v>1</v>
      </c>
      <c r="F152" s="133"/>
      <c r="G152" s="133"/>
      <c r="H152" s="163"/>
      <c r="I152" s="12"/>
      <c r="J152" s="10">
        <f>I152+'[6]1'!J155</f>
        <v>0</v>
      </c>
      <c r="K152" s="47">
        <f t="shared" si="54"/>
        <v>1</v>
      </c>
      <c r="L152" s="9">
        <f>ROUND(E152*D152,2)</f>
        <v>1870.18</v>
      </c>
      <c r="M152" s="9">
        <f>ROUND(I152*D152,2)</f>
        <v>0</v>
      </c>
      <c r="N152" s="9">
        <f>ROUND(J152*D152,2)</f>
        <v>0</v>
      </c>
      <c r="O152" s="141">
        <f t="shared" si="58"/>
        <v>1870.18</v>
      </c>
    </row>
    <row r="153" spans="1:15" x14ac:dyDescent="0.3">
      <c r="A153" s="129" t="s">
        <v>250</v>
      </c>
      <c r="B153" s="143" t="s">
        <v>251</v>
      </c>
      <c r="C153" s="131" t="s">
        <v>134</v>
      </c>
      <c r="D153" s="132">
        <v>28.54</v>
      </c>
      <c r="E153" s="132">
        <v>1</v>
      </c>
      <c r="F153" s="133"/>
      <c r="G153" s="133"/>
      <c r="H153" s="39">
        <v>5.76</v>
      </c>
      <c r="I153" s="12"/>
      <c r="J153" s="10">
        <f>I153+'[6]1'!J156</f>
        <v>0</v>
      </c>
      <c r="K153" s="47">
        <f t="shared" si="54"/>
        <v>1</v>
      </c>
      <c r="L153" s="9">
        <f>ROUND(E153*D153,2)</f>
        <v>28.54</v>
      </c>
      <c r="M153" s="9">
        <f>ROUND(I153*D153,2)</f>
        <v>0</v>
      </c>
      <c r="N153" s="9">
        <f>ROUND(J153*D153,2)</f>
        <v>0</v>
      </c>
      <c r="O153" s="141">
        <f t="shared" si="58"/>
        <v>28.54</v>
      </c>
    </row>
    <row r="154" spans="1:15" x14ac:dyDescent="0.3">
      <c r="A154" s="129" t="s">
        <v>252</v>
      </c>
      <c r="B154" s="143" t="s">
        <v>253</v>
      </c>
      <c r="C154" s="131" t="s">
        <v>134</v>
      </c>
      <c r="D154" s="132">
        <v>23.39</v>
      </c>
      <c r="E154" s="132">
        <v>1</v>
      </c>
      <c r="F154" s="133"/>
      <c r="G154" s="133"/>
      <c r="H154" s="39">
        <v>390.39</v>
      </c>
      <c r="I154" s="12"/>
      <c r="J154" s="10">
        <f>I154+'[6]1'!J157</f>
        <v>0</v>
      </c>
      <c r="K154" s="47">
        <f t="shared" si="54"/>
        <v>1</v>
      </c>
      <c r="L154" s="9">
        <f>ROUND(E154*D154,2)</f>
        <v>23.39</v>
      </c>
      <c r="M154" s="9">
        <f>ROUND(I154*D154,2)</f>
        <v>0</v>
      </c>
      <c r="N154" s="9">
        <f>ROUND(J154*D154,2)</f>
        <v>0</v>
      </c>
      <c r="O154" s="141">
        <f t="shared" si="58"/>
        <v>23.39</v>
      </c>
    </row>
    <row r="155" spans="1:15" x14ac:dyDescent="0.3">
      <c r="A155" s="150"/>
      <c r="B155" s="151" t="s">
        <v>254</v>
      </c>
      <c r="C155" s="152"/>
      <c r="D155" s="153"/>
      <c r="E155" s="153"/>
      <c r="F155" s="154"/>
      <c r="G155" s="154"/>
      <c r="H155" s="57">
        <v>29.66</v>
      </c>
      <c r="I155" s="48"/>
      <c r="J155" s="49"/>
      <c r="K155" s="49"/>
      <c r="L155" s="50"/>
      <c r="M155" s="50"/>
      <c r="N155" s="50"/>
      <c r="O155" s="160"/>
    </row>
    <row r="156" spans="1:15" ht="26.4" x14ac:dyDescent="0.3">
      <c r="A156" s="129" t="s">
        <v>255</v>
      </c>
      <c r="B156" s="130" t="s">
        <v>256</v>
      </c>
      <c r="C156" s="131" t="s">
        <v>134</v>
      </c>
      <c r="D156" s="132">
        <v>67.72</v>
      </c>
      <c r="E156" s="132">
        <v>2</v>
      </c>
      <c r="F156" s="133"/>
      <c r="G156" s="12">
        <v>2</v>
      </c>
      <c r="H156" s="39">
        <v>37.15</v>
      </c>
      <c r="I156" s="12"/>
      <c r="J156" s="10">
        <f>I156+G156</f>
        <v>2</v>
      </c>
      <c r="K156" s="47">
        <f t="shared" si="54"/>
        <v>0</v>
      </c>
      <c r="L156" s="9">
        <f t="shared" ref="L156:L163" si="59">ROUND(E156*D156,2)</f>
        <v>135.44</v>
      </c>
      <c r="M156" s="9">
        <f t="shared" ref="M156:M163" si="60">ROUND(I156*D156,2)</f>
        <v>0</v>
      </c>
      <c r="N156" s="9">
        <f t="shared" ref="N156:N163" si="61">ROUND(J156*D156,2)</f>
        <v>135.44</v>
      </c>
      <c r="O156" s="141">
        <f t="shared" si="58"/>
        <v>0</v>
      </c>
    </row>
    <row r="157" spans="1:15" x14ac:dyDescent="0.3">
      <c r="A157" s="129" t="s">
        <v>257</v>
      </c>
      <c r="B157" s="130" t="s">
        <v>258</v>
      </c>
      <c r="C157" s="131" t="s">
        <v>134</v>
      </c>
      <c r="D157" s="132">
        <v>224.47</v>
      </c>
      <c r="E157" s="132">
        <v>6</v>
      </c>
      <c r="F157" s="133"/>
      <c r="G157" s="12">
        <v>6</v>
      </c>
      <c r="H157" s="39">
        <v>5.37</v>
      </c>
      <c r="I157" s="12"/>
      <c r="J157" s="10">
        <f>I157+G157</f>
        <v>6</v>
      </c>
      <c r="K157" s="47">
        <f t="shared" si="54"/>
        <v>0</v>
      </c>
      <c r="L157" s="9">
        <f t="shared" si="59"/>
        <v>1346.82</v>
      </c>
      <c r="M157" s="9">
        <f t="shared" si="60"/>
        <v>0</v>
      </c>
      <c r="N157" s="9">
        <f t="shared" si="61"/>
        <v>1346.82</v>
      </c>
      <c r="O157" s="141">
        <f t="shared" si="58"/>
        <v>0</v>
      </c>
    </row>
    <row r="158" spans="1:15" ht="26.4" x14ac:dyDescent="0.3">
      <c r="A158" s="129" t="s">
        <v>259</v>
      </c>
      <c r="B158" s="130" t="s">
        <v>260</v>
      </c>
      <c r="C158" s="131" t="s">
        <v>134</v>
      </c>
      <c r="D158" s="132">
        <v>71.3</v>
      </c>
      <c r="E158" s="132">
        <v>16</v>
      </c>
      <c r="F158" s="133"/>
      <c r="G158" s="157">
        <v>16</v>
      </c>
      <c r="H158" s="39">
        <v>2684.21</v>
      </c>
      <c r="I158" s="12">
        <v>0</v>
      </c>
      <c r="J158" s="10">
        <f>I158+G158</f>
        <v>16</v>
      </c>
      <c r="K158" s="47">
        <f t="shared" si="54"/>
        <v>0</v>
      </c>
      <c r="L158" s="9">
        <f t="shared" si="59"/>
        <v>1140.8</v>
      </c>
      <c r="M158" s="9">
        <f t="shared" si="60"/>
        <v>0</v>
      </c>
      <c r="N158" s="9">
        <f t="shared" si="61"/>
        <v>1140.8</v>
      </c>
      <c r="O158" s="141">
        <f t="shared" si="58"/>
        <v>0</v>
      </c>
    </row>
    <row r="159" spans="1:15" x14ac:dyDescent="0.3">
      <c r="A159" s="129" t="s">
        <v>261</v>
      </c>
      <c r="B159" s="130" t="s">
        <v>262</v>
      </c>
      <c r="C159" s="131" t="s">
        <v>134</v>
      </c>
      <c r="D159" s="132">
        <v>1886.1</v>
      </c>
      <c r="E159" s="132">
        <v>2</v>
      </c>
      <c r="F159" s="133"/>
      <c r="G159" s="12">
        <v>2</v>
      </c>
      <c r="H159" s="39">
        <v>9.1999999999999993</v>
      </c>
      <c r="I159" s="12"/>
      <c r="J159" s="10">
        <f t="shared" ref="J159:J162" si="62">I159+G159</f>
        <v>2</v>
      </c>
      <c r="K159" s="47">
        <f t="shared" si="54"/>
        <v>0</v>
      </c>
      <c r="L159" s="9">
        <f t="shared" si="59"/>
        <v>3772.2</v>
      </c>
      <c r="M159" s="9">
        <f t="shared" si="60"/>
        <v>0</v>
      </c>
      <c r="N159" s="9">
        <f t="shared" si="61"/>
        <v>3772.2</v>
      </c>
      <c r="O159" s="141">
        <f t="shared" si="58"/>
        <v>0</v>
      </c>
    </row>
    <row r="160" spans="1:15" x14ac:dyDescent="0.3">
      <c r="A160" s="129" t="s">
        <v>263</v>
      </c>
      <c r="B160" s="130" t="s">
        <v>264</v>
      </c>
      <c r="C160" s="131" t="s">
        <v>134</v>
      </c>
      <c r="D160" s="132">
        <v>28.54</v>
      </c>
      <c r="E160" s="132">
        <v>1</v>
      </c>
      <c r="F160" s="133"/>
      <c r="G160" s="12">
        <v>1</v>
      </c>
      <c r="H160" s="39">
        <v>10.38</v>
      </c>
      <c r="I160" s="12"/>
      <c r="J160" s="10">
        <f t="shared" si="62"/>
        <v>1</v>
      </c>
      <c r="K160" s="47">
        <f t="shared" si="54"/>
        <v>0</v>
      </c>
      <c r="L160" s="9">
        <f t="shared" si="59"/>
        <v>28.54</v>
      </c>
      <c r="M160" s="9">
        <f t="shared" si="60"/>
        <v>0</v>
      </c>
      <c r="N160" s="9">
        <f t="shared" si="61"/>
        <v>28.54</v>
      </c>
      <c r="O160" s="141">
        <f t="shared" si="58"/>
        <v>0</v>
      </c>
    </row>
    <row r="161" spans="1:15" ht="26.4" x14ac:dyDescent="0.3">
      <c r="A161" s="129" t="s">
        <v>265</v>
      </c>
      <c r="B161" s="130" t="s">
        <v>266</v>
      </c>
      <c r="C161" s="131" t="s">
        <v>134</v>
      </c>
      <c r="D161" s="132">
        <v>13.59</v>
      </c>
      <c r="E161" s="132">
        <v>1</v>
      </c>
      <c r="F161" s="133"/>
      <c r="G161" s="12">
        <v>1</v>
      </c>
      <c r="H161" s="39">
        <v>12.2</v>
      </c>
      <c r="I161" s="12"/>
      <c r="J161" s="10">
        <f t="shared" si="62"/>
        <v>1</v>
      </c>
      <c r="K161" s="47">
        <f t="shared" si="54"/>
        <v>0</v>
      </c>
      <c r="L161" s="9">
        <f t="shared" si="59"/>
        <v>13.59</v>
      </c>
      <c r="M161" s="9">
        <f t="shared" si="60"/>
        <v>0</v>
      </c>
      <c r="N161" s="9">
        <f t="shared" si="61"/>
        <v>13.59</v>
      </c>
      <c r="O161" s="141">
        <f t="shared" si="58"/>
        <v>0</v>
      </c>
    </row>
    <row r="162" spans="1:15" x14ac:dyDescent="0.3">
      <c r="A162" s="129" t="s">
        <v>267</v>
      </c>
      <c r="B162" s="130" t="s">
        <v>268</v>
      </c>
      <c r="C162" s="131" t="s">
        <v>134</v>
      </c>
      <c r="D162" s="132">
        <v>31.96</v>
      </c>
      <c r="E162" s="132">
        <v>2</v>
      </c>
      <c r="F162" s="133"/>
      <c r="G162" s="12">
        <v>2</v>
      </c>
      <c r="H162" s="39">
        <v>8.65</v>
      </c>
      <c r="I162" s="12"/>
      <c r="J162" s="10">
        <f t="shared" si="62"/>
        <v>2</v>
      </c>
      <c r="K162" s="47">
        <f t="shared" si="54"/>
        <v>0</v>
      </c>
      <c r="L162" s="9">
        <f t="shared" si="59"/>
        <v>63.92</v>
      </c>
      <c r="M162" s="9">
        <f t="shared" si="60"/>
        <v>0</v>
      </c>
      <c r="N162" s="9">
        <f t="shared" si="61"/>
        <v>63.92</v>
      </c>
      <c r="O162" s="141">
        <f t="shared" si="58"/>
        <v>0</v>
      </c>
    </row>
    <row r="163" spans="1:15" ht="26.4" x14ac:dyDescent="0.3">
      <c r="A163" s="129" t="s">
        <v>269</v>
      </c>
      <c r="B163" s="130" t="s">
        <v>270</v>
      </c>
      <c r="C163" s="131" t="s">
        <v>134</v>
      </c>
      <c r="D163" s="132">
        <v>19.100000000000001</v>
      </c>
      <c r="E163" s="132">
        <v>9</v>
      </c>
      <c r="F163" s="133"/>
      <c r="G163" s="157">
        <v>9</v>
      </c>
      <c r="H163" s="39">
        <v>28.46</v>
      </c>
      <c r="I163" s="12">
        <v>0</v>
      </c>
      <c r="J163" s="10">
        <f>I163+G163</f>
        <v>9</v>
      </c>
      <c r="K163" s="47">
        <f t="shared" si="54"/>
        <v>0</v>
      </c>
      <c r="L163" s="9">
        <f t="shared" si="59"/>
        <v>171.9</v>
      </c>
      <c r="M163" s="9">
        <f t="shared" si="60"/>
        <v>0</v>
      </c>
      <c r="N163" s="9">
        <f t="shared" si="61"/>
        <v>171.9</v>
      </c>
      <c r="O163" s="141">
        <f t="shared" si="58"/>
        <v>0</v>
      </c>
    </row>
    <row r="164" spans="1:15" x14ac:dyDescent="0.3">
      <c r="A164" s="150"/>
      <c r="B164" s="151" t="s">
        <v>271</v>
      </c>
      <c r="C164" s="152"/>
      <c r="D164" s="153"/>
      <c r="E164" s="153"/>
      <c r="F164" s="154"/>
      <c r="G164" s="154"/>
      <c r="H164" s="57">
        <v>24.36</v>
      </c>
      <c r="I164" s="48"/>
      <c r="J164" s="49"/>
      <c r="K164" s="49"/>
      <c r="L164" s="50"/>
      <c r="M164" s="50"/>
      <c r="N164" s="50"/>
      <c r="O164" s="160"/>
    </row>
    <row r="165" spans="1:15" ht="35.25" customHeight="1" x14ac:dyDescent="0.3">
      <c r="A165" s="129" t="s">
        <v>272</v>
      </c>
      <c r="B165" s="130" t="s">
        <v>273</v>
      </c>
      <c r="C165" s="131" t="s">
        <v>207</v>
      </c>
      <c r="D165" s="132">
        <v>90.7</v>
      </c>
      <c r="E165" s="132">
        <v>33</v>
      </c>
      <c r="F165" s="133"/>
      <c r="G165" s="157">
        <v>33</v>
      </c>
      <c r="H165" s="39">
        <v>11.57</v>
      </c>
      <c r="I165" s="12"/>
      <c r="J165" s="10">
        <f>I165+G165</f>
        <v>33</v>
      </c>
      <c r="K165" s="47">
        <f t="shared" si="54"/>
        <v>0</v>
      </c>
      <c r="L165" s="9">
        <f>ROUND(E165*D165,2)</f>
        <v>2993.1</v>
      </c>
      <c r="M165" s="9">
        <f>ROUND(I165*D165,2)</f>
        <v>0</v>
      </c>
      <c r="N165" s="9">
        <f>ROUND(J165*D165,2)</f>
        <v>2993.1</v>
      </c>
      <c r="O165" s="141">
        <f t="shared" si="58"/>
        <v>0</v>
      </c>
    </row>
    <row r="166" spans="1:15" x14ac:dyDescent="0.3">
      <c r="A166" s="129" t="s">
        <v>274</v>
      </c>
      <c r="B166" s="130" t="s">
        <v>275</v>
      </c>
      <c r="C166" s="131" t="s">
        <v>134</v>
      </c>
      <c r="D166" s="132">
        <v>143.41999999999999</v>
      </c>
      <c r="E166" s="132">
        <v>6</v>
      </c>
      <c r="F166" s="133"/>
      <c r="G166" s="157">
        <v>6</v>
      </c>
      <c r="H166" s="39">
        <v>19.13</v>
      </c>
      <c r="I166" s="12">
        <v>0</v>
      </c>
      <c r="J166" s="10">
        <f t="shared" ref="J166:J170" si="63">I166+G166</f>
        <v>6</v>
      </c>
      <c r="K166" s="47">
        <f t="shared" si="54"/>
        <v>0</v>
      </c>
      <c r="L166" s="9">
        <f>ROUND(E166*D166,2)</f>
        <v>860.52</v>
      </c>
      <c r="M166" s="9">
        <f>ROUND(I166*D166,2)</f>
        <v>0</v>
      </c>
      <c r="N166" s="9">
        <f>ROUND(J166*D166,2)</f>
        <v>860.52</v>
      </c>
      <c r="O166" s="141">
        <f t="shared" si="58"/>
        <v>0</v>
      </c>
    </row>
    <row r="167" spans="1:15" ht="26.4" x14ac:dyDescent="0.3">
      <c r="A167" s="129" t="s">
        <v>276</v>
      </c>
      <c r="B167" s="130" t="s">
        <v>277</v>
      </c>
      <c r="C167" s="131" t="s">
        <v>134</v>
      </c>
      <c r="D167" s="132">
        <v>81.099999999999994</v>
      </c>
      <c r="E167" s="132">
        <v>33</v>
      </c>
      <c r="F167" s="133"/>
      <c r="G167" s="157">
        <v>20</v>
      </c>
      <c r="H167" s="39">
        <v>1972.33</v>
      </c>
      <c r="I167" s="12">
        <v>13</v>
      </c>
      <c r="J167" s="10">
        <f t="shared" si="63"/>
        <v>33</v>
      </c>
      <c r="K167" s="47">
        <f t="shared" si="54"/>
        <v>0</v>
      </c>
      <c r="L167" s="9">
        <f>ROUND(E167*D167,2)</f>
        <v>2676.3</v>
      </c>
      <c r="M167" s="9">
        <f>ROUND(I167*D167,2)</f>
        <v>1054.3</v>
      </c>
      <c r="N167" s="9">
        <f>ROUND(J167*D167,2)</f>
        <v>2676.3</v>
      </c>
      <c r="O167" s="141">
        <f t="shared" si="58"/>
        <v>0</v>
      </c>
    </row>
    <row r="168" spans="1:15" ht="52.8" x14ac:dyDescent="0.3">
      <c r="A168" s="129" t="s">
        <v>278</v>
      </c>
      <c r="B168" s="130" t="s">
        <v>279</v>
      </c>
      <c r="C168" s="131" t="s">
        <v>23</v>
      </c>
      <c r="D168" s="132">
        <v>44.01</v>
      </c>
      <c r="E168" s="132">
        <v>6</v>
      </c>
      <c r="F168" s="133"/>
      <c r="G168" s="157">
        <v>6</v>
      </c>
      <c r="H168" s="39">
        <v>23.49</v>
      </c>
      <c r="I168" s="12">
        <v>0</v>
      </c>
      <c r="J168" s="10">
        <f t="shared" si="63"/>
        <v>6</v>
      </c>
      <c r="K168" s="47">
        <f t="shared" si="54"/>
        <v>0</v>
      </c>
      <c r="L168" s="9">
        <f>ROUND(E168*D168,2)</f>
        <v>264.06</v>
      </c>
      <c r="M168" s="9">
        <f>ROUND(I168*D168,2)</f>
        <v>0</v>
      </c>
      <c r="N168" s="9">
        <f>ROUND(J168*D168,2)</f>
        <v>264.06</v>
      </c>
      <c r="O168" s="141">
        <f t="shared" si="58"/>
        <v>0</v>
      </c>
    </row>
    <row r="169" spans="1:15" x14ac:dyDescent="0.3">
      <c r="A169" s="150"/>
      <c r="B169" s="151" t="s">
        <v>280</v>
      </c>
      <c r="C169" s="152"/>
      <c r="D169" s="153"/>
      <c r="E169" s="153"/>
      <c r="F169" s="154"/>
      <c r="G169" s="154"/>
      <c r="H169" s="57">
        <v>13.24</v>
      </c>
      <c r="I169" s="48"/>
      <c r="J169" s="49"/>
      <c r="K169" s="49"/>
      <c r="L169" s="50"/>
      <c r="M169" s="50"/>
      <c r="N169" s="50"/>
      <c r="O169" s="160"/>
    </row>
    <row r="170" spans="1:15" ht="52.8" x14ac:dyDescent="0.3">
      <c r="A170" s="129" t="s">
        <v>281</v>
      </c>
      <c r="B170" s="130" t="s">
        <v>282</v>
      </c>
      <c r="C170" s="131" t="s">
        <v>134</v>
      </c>
      <c r="D170" s="132">
        <v>128.19</v>
      </c>
      <c r="E170" s="132">
        <v>15</v>
      </c>
      <c r="F170" s="133"/>
      <c r="G170" s="157">
        <v>10</v>
      </c>
      <c r="H170" s="39">
        <v>21.8</v>
      </c>
      <c r="I170" s="12">
        <v>5</v>
      </c>
      <c r="J170" s="10">
        <f t="shared" si="63"/>
        <v>15</v>
      </c>
      <c r="K170" s="47">
        <f t="shared" si="54"/>
        <v>0</v>
      </c>
      <c r="L170" s="9">
        <f>ROUND(E170*D170,2)</f>
        <v>1922.85</v>
      </c>
      <c r="M170" s="9">
        <f>ROUND(I170*D170,2)</f>
        <v>640.95000000000005</v>
      </c>
      <c r="N170" s="9">
        <f>ROUND(J170*D170,2)</f>
        <v>1922.85</v>
      </c>
      <c r="O170" s="141">
        <f t="shared" si="58"/>
        <v>0</v>
      </c>
    </row>
    <row r="171" spans="1:15" ht="26.4" x14ac:dyDescent="0.3">
      <c r="A171" s="129" t="s">
        <v>283</v>
      </c>
      <c r="B171" s="130" t="s">
        <v>284</v>
      </c>
      <c r="C171" s="131" t="s">
        <v>23</v>
      </c>
      <c r="D171" s="132">
        <v>28.05</v>
      </c>
      <c r="E171" s="132">
        <v>30.4</v>
      </c>
      <c r="F171" s="133"/>
      <c r="G171" s="157">
        <v>30.4</v>
      </c>
      <c r="H171" s="39">
        <v>23.52</v>
      </c>
      <c r="I171" s="12"/>
      <c r="J171" s="10">
        <f t="shared" ref="J171:J172" si="64">I171+G171</f>
        <v>30.4</v>
      </c>
      <c r="K171" s="47">
        <f t="shared" si="54"/>
        <v>0</v>
      </c>
      <c r="L171" s="9">
        <f>ROUND(E171*D171,2)</f>
        <v>852.72</v>
      </c>
      <c r="M171" s="9">
        <f>ROUND(I171*D171,2)</f>
        <v>0</v>
      </c>
      <c r="N171" s="9">
        <f>ROUND(J171*D171,2)</f>
        <v>852.72</v>
      </c>
      <c r="O171" s="141">
        <f t="shared" si="58"/>
        <v>0</v>
      </c>
    </row>
    <row r="172" spans="1:15" ht="26.4" x14ac:dyDescent="0.3">
      <c r="A172" s="129" t="s">
        <v>285</v>
      </c>
      <c r="B172" s="166" t="s">
        <v>286</v>
      </c>
      <c r="C172" s="131" t="s">
        <v>23</v>
      </c>
      <c r="D172" s="132">
        <v>35.9</v>
      </c>
      <c r="E172" s="132">
        <v>152.5</v>
      </c>
      <c r="F172" s="133"/>
      <c r="G172" s="157">
        <v>122</v>
      </c>
      <c r="H172" s="39">
        <v>28.22</v>
      </c>
      <c r="I172" s="12">
        <v>30.5</v>
      </c>
      <c r="J172" s="10">
        <f t="shared" si="64"/>
        <v>152.5</v>
      </c>
      <c r="K172" s="47">
        <f t="shared" si="54"/>
        <v>0</v>
      </c>
      <c r="L172" s="9">
        <f>ROUND(E172*D172,2)</f>
        <v>5474.75</v>
      </c>
      <c r="M172" s="9">
        <f>ROUND(I172*D172,2)</f>
        <v>1094.95</v>
      </c>
      <c r="N172" s="9">
        <f>ROUND(J172*D172,2)</f>
        <v>5474.75</v>
      </c>
      <c r="O172" s="141">
        <f t="shared" si="58"/>
        <v>0</v>
      </c>
    </row>
    <row r="173" spans="1:15" x14ac:dyDescent="0.3">
      <c r="A173" s="129"/>
      <c r="B173" s="166"/>
      <c r="C173" s="131"/>
      <c r="D173" s="132"/>
      <c r="E173" s="132"/>
      <c r="F173" s="133"/>
      <c r="G173" s="133"/>
      <c r="H173" s="39"/>
      <c r="I173" s="12"/>
      <c r="J173" s="10"/>
      <c r="K173" s="47"/>
      <c r="L173" s="11">
        <f>SUM(L133:L172)</f>
        <v>39351.339999999997</v>
      </c>
      <c r="M173" s="11">
        <f t="shared" ref="M173:N173" si="65">SUM(M133:M172)</f>
        <v>8013.1100000000006</v>
      </c>
      <c r="N173" s="11">
        <f t="shared" si="65"/>
        <v>26940.420000000002</v>
      </c>
      <c r="O173" s="121"/>
    </row>
    <row r="174" spans="1:15" x14ac:dyDescent="0.3">
      <c r="A174" s="122" t="s">
        <v>287</v>
      </c>
      <c r="B174" s="123" t="s">
        <v>288</v>
      </c>
      <c r="C174" s="124"/>
      <c r="D174" s="125"/>
      <c r="E174" s="123"/>
      <c r="F174" s="126"/>
      <c r="G174" s="126"/>
      <c r="H174" s="45">
        <v>12.35</v>
      </c>
      <c r="I174" s="46"/>
      <c r="J174" s="47"/>
      <c r="K174" s="47"/>
      <c r="L174" s="42"/>
      <c r="M174" s="42"/>
      <c r="N174" s="42"/>
      <c r="O174" s="182">
        <f>O175</f>
        <v>544.5</v>
      </c>
    </row>
    <row r="175" spans="1:15" ht="26.4" x14ac:dyDescent="0.3">
      <c r="A175" s="129" t="s">
        <v>289</v>
      </c>
      <c r="B175" s="143" t="s">
        <v>290</v>
      </c>
      <c r="C175" s="131" t="s">
        <v>23</v>
      </c>
      <c r="D175" s="132">
        <v>18.149999999999999</v>
      </c>
      <c r="E175" s="132">
        <v>30</v>
      </c>
      <c r="F175" s="133"/>
      <c r="G175" s="133"/>
      <c r="H175" s="163"/>
      <c r="I175" s="12"/>
      <c r="J175" s="10">
        <f>I175+'[6]1'!J178</f>
        <v>0</v>
      </c>
      <c r="K175" s="47">
        <f t="shared" ref="K175" si="66">E175-J175</f>
        <v>30</v>
      </c>
      <c r="L175" s="9">
        <f>ROUND(E175*D175,2)</f>
        <v>544.5</v>
      </c>
      <c r="M175" s="9">
        <f>ROUND(I175*D175,2)</f>
        <v>0</v>
      </c>
      <c r="N175" s="9">
        <f>ROUND(J175*D175,2)</f>
        <v>0</v>
      </c>
      <c r="O175" s="141">
        <f t="shared" ref="O175" si="67">L175-N175</f>
        <v>544.5</v>
      </c>
    </row>
    <row r="176" spans="1:15" x14ac:dyDescent="0.3">
      <c r="A176" s="129"/>
      <c r="B176" s="143"/>
      <c r="C176" s="131"/>
      <c r="D176" s="132"/>
      <c r="E176" s="132"/>
      <c r="F176" s="133"/>
      <c r="G176" s="133"/>
      <c r="H176" s="163"/>
      <c r="I176" s="12"/>
      <c r="J176" s="10"/>
      <c r="K176" s="47"/>
      <c r="L176" s="11">
        <f>SUM(L175)</f>
        <v>544.5</v>
      </c>
      <c r="M176" s="11">
        <f t="shared" ref="M176:N176" si="68">SUM(M175)</f>
        <v>0</v>
      </c>
      <c r="N176" s="11">
        <f t="shared" si="68"/>
        <v>0</v>
      </c>
      <c r="O176" s="121"/>
    </row>
    <row r="177" spans="1:17" x14ac:dyDescent="0.3">
      <c r="A177" s="122" t="s">
        <v>291</v>
      </c>
      <c r="B177" s="123" t="s">
        <v>292</v>
      </c>
      <c r="C177" s="124"/>
      <c r="D177" s="125"/>
      <c r="E177" s="123"/>
      <c r="F177" s="126"/>
      <c r="G177" s="126"/>
      <c r="H177" s="127"/>
      <c r="I177" s="46"/>
      <c r="J177" s="47"/>
      <c r="K177" s="47"/>
      <c r="L177" s="45"/>
      <c r="M177" s="46"/>
      <c r="N177" s="126"/>
      <c r="O177" s="182">
        <f>O178</f>
        <v>3015.99</v>
      </c>
    </row>
    <row r="178" spans="1:17" x14ac:dyDescent="0.3">
      <c r="A178" s="129" t="s">
        <v>293</v>
      </c>
      <c r="B178" s="143" t="s">
        <v>294</v>
      </c>
      <c r="C178" s="131" t="s">
        <v>134</v>
      </c>
      <c r="D178" s="132">
        <v>97.29</v>
      </c>
      <c r="E178" s="132">
        <v>31</v>
      </c>
      <c r="F178" s="133"/>
      <c r="G178" s="133"/>
      <c r="H178" s="163"/>
      <c r="I178" s="12"/>
      <c r="J178" s="10">
        <f>I178+'[6]1'!J181</f>
        <v>0</v>
      </c>
      <c r="K178" s="47">
        <f t="shared" ref="K178" si="69">E178-J178</f>
        <v>31</v>
      </c>
      <c r="L178" s="9">
        <f>ROUND(E178*D178,2)</f>
        <v>3015.99</v>
      </c>
      <c r="M178" s="9">
        <f>ROUND(I178*D178,2)</f>
        <v>0</v>
      </c>
      <c r="N178" s="9">
        <f>ROUND(J178*D178,2)</f>
        <v>0</v>
      </c>
      <c r="O178" s="141">
        <f t="shared" ref="O178" si="70">L178-N178</f>
        <v>3015.99</v>
      </c>
    </row>
    <row r="179" spans="1:17" x14ac:dyDescent="0.3">
      <c r="A179" s="129"/>
      <c r="B179" s="143"/>
      <c r="C179" s="131"/>
      <c r="D179" s="132"/>
      <c r="E179" s="132"/>
      <c r="F179" s="133"/>
      <c r="G179" s="133"/>
      <c r="H179" s="163"/>
      <c r="I179" s="12"/>
      <c r="J179" s="10"/>
      <c r="K179" s="47"/>
      <c r="L179" s="11">
        <f>SUM(L178)</f>
        <v>3015.99</v>
      </c>
      <c r="M179" s="11">
        <f t="shared" ref="M179:N179" si="71">SUM(M178)</f>
        <v>0</v>
      </c>
      <c r="N179" s="11">
        <f t="shared" si="71"/>
        <v>0</v>
      </c>
      <c r="O179" s="121"/>
    </row>
    <row r="180" spans="1:17" x14ac:dyDescent="0.3">
      <c r="A180" s="122" t="s">
        <v>295</v>
      </c>
      <c r="B180" s="123" t="s">
        <v>296</v>
      </c>
      <c r="C180" s="124"/>
      <c r="D180" s="125"/>
      <c r="E180" s="123"/>
      <c r="F180" s="126"/>
      <c r="G180" s="44"/>
      <c r="H180" s="45">
        <v>66.930000000000007</v>
      </c>
      <c r="I180" s="46"/>
      <c r="J180" s="47"/>
      <c r="K180" s="47"/>
      <c r="L180" s="42"/>
      <c r="M180" s="42"/>
      <c r="N180" s="42"/>
      <c r="O180" s="182">
        <f>SUM(O181:O185)</f>
        <v>7529.33</v>
      </c>
    </row>
    <row r="181" spans="1:17" x14ac:dyDescent="0.3">
      <c r="A181" s="129" t="s">
        <v>297</v>
      </c>
      <c r="B181" s="143" t="s">
        <v>298</v>
      </c>
      <c r="C181" s="131" t="s">
        <v>134</v>
      </c>
      <c r="D181" s="132">
        <v>1939.15</v>
      </c>
      <c r="E181" s="132">
        <v>1</v>
      </c>
      <c r="F181" s="133"/>
      <c r="G181" s="137">
        <v>1</v>
      </c>
      <c r="H181" s="39">
        <v>35.369999999999997</v>
      </c>
      <c r="I181" s="12"/>
      <c r="J181" s="10">
        <f t="shared" ref="J181" si="72">I181+G181</f>
        <v>1</v>
      </c>
      <c r="K181" s="47">
        <f t="shared" ref="K181:K185" si="73">E181-J181</f>
        <v>0</v>
      </c>
      <c r="L181" s="9">
        <f>ROUND(E181*D181,2)</f>
        <v>1939.15</v>
      </c>
      <c r="M181" s="9">
        <f>ROUND(I181*D181,2)</f>
        <v>0</v>
      </c>
      <c r="N181" s="9">
        <f>ROUND(J181*D181,2)</f>
        <v>1939.15</v>
      </c>
      <c r="O181" s="141">
        <f t="shared" ref="O181:O185" si="74">L181-N181</f>
        <v>0</v>
      </c>
    </row>
    <row r="182" spans="1:17" x14ac:dyDescent="0.3">
      <c r="A182" s="129" t="s">
        <v>299</v>
      </c>
      <c r="B182" s="143" t="s">
        <v>300</v>
      </c>
      <c r="C182" s="131" t="s">
        <v>9</v>
      </c>
      <c r="D182" s="132">
        <v>14.49</v>
      </c>
      <c r="E182" s="132">
        <v>456.33</v>
      </c>
      <c r="F182" s="133"/>
      <c r="G182" s="38"/>
      <c r="H182" s="39">
        <v>40.89</v>
      </c>
      <c r="I182" s="12"/>
      <c r="J182" s="10">
        <f>I182+'[6]1'!J185</f>
        <v>0</v>
      </c>
      <c r="K182" s="47">
        <f t="shared" si="73"/>
        <v>456.33</v>
      </c>
      <c r="L182" s="9">
        <f>ROUND(E182*D182,2)</f>
        <v>6612.22</v>
      </c>
      <c r="M182" s="9">
        <f>ROUND(I182*D182,2)</f>
        <v>0</v>
      </c>
      <c r="N182" s="9">
        <f>ROUND(J182*D182,2)</f>
        <v>0</v>
      </c>
      <c r="O182" s="141">
        <f t="shared" si="74"/>
        <v>6612.22</v>
      </c>
    </row>
    <row r="183" spans="1:17" x14ac:dyDescent="0.3">
      <c r="A183" s="129" t="s">
        <v>301</v>
      </c>
      <c r="B183" s="143" t="s">
        <v>302</v>
      </c>
      <c r="C183" s="131" t="s">
        <v>9</v>
      </c>
      <c r="D183" s="132">
        <v>2.0299999999999998</v>
      </c>
      <c r="E183" s="132">
        <v>309.25</v>
      </c>
      <c r="F183" s="133"/>
      <c r="G183" s="38"/>
      <c r="H183" s="39">
        <v>32.39</v>
      </c>
      <c r="I183" s="12"/>
      <c r="J183" s="10">
        <f>I183+'[6]1'!J186</f>
        <v>0</v>
      </c>
      <c r="K183" s="47">
        <f t="shared" si="73"/>
        <v>309.25</v>
      </c>
      <c r="L183" s="9">
        <f>ROUND(E183*D183,2)</f>
        <v>627.78</v>
      </c>
      <c r="M183" s="9">
        <f>ROUND(I183*D183,2)</f>
        <v>0</v>
      </c>
      <c r="N183" s="9">
        <f>ROUND(J183*D183,2)</f>
        <v>0</v>
      </c>
      <c r="O183" s="141">
        <f t="shared" si="74"/>
        <v>627.78</v>
      </c>
    </row>
    <row r="184" spans="1:17" x14ac:dyDescent="0.3">
      <c r="A184" s="129" t="s">
        <v>303</v>
      </c>
      <c r="B184" s="143" t="s">
        <v>304</v>
      </c>
      <c r="C184" s="131" t="s">
        <v>17</v>
      </c>
      <c r="D184" s="132">
        <v>3.75</v>
      </c>
      <c r="E184" s="132">
        <v>39.58</v>
      </c>
      <c r="F184" s="133"/>
      <c r="G184" s="38"/>
      <c r="H184" s="39">
        <v>128.06</v>
      </c>
      <c r="I184" s="12"/>
      <c r="J184" s="10">
        <f>I184+'[6]1'!J187</f>
        <v>0</v>
      </c>
      <c r="K184" s="47">
        <f t="shared" si="73"/>
        <v>39.58</v>
      </c>
      <c r="L184" s="9">
        <f>ROUND(E184*D184,2)</f>
        <v>148.43</v>
      </c>
      <c r="M184" s="9">
        <f>ROUND(I184*D184,2)</f>
        <v>0</v>
      </c>
      <c r="N184" s="9">
        <f>ROUND(J184*D184,2)</f>
        <v>0</v>
      </c>
      <c r="O184" s="141">
        <f t="shared" si="74"/>
        <v>148.43</v>
      </c>
    </row>
    <row r="185" spans="1:17" ht="26.4" x14ac:dyDescent="0.3">
      <c r="A185" s="129" t="s">
        <v>305</v>
      </c>
      <c r="B185" s="143" t="s">
        <v>306</v>
      </c>
      <c r="C185" s="131" t="s">
        <v>17</v>
      </c>
      <c r="D185" s="132">
        <v>3.56</v>
      </c>
      <c r="E185" s="132">
        <v>39.58</v>
      </c>
      <c r="F185" s="133"/>
      <c r="G185" s="133"/>
      <c r="H185" s="163"/>
      <c r="I185" s="12"/>
      <c r="J185" s="10">
        <f>I185+'[6]1'!J188</f>
        <v>0</v>
      </c>
      <c r="K185" s="47">
        <f t="shared" si="73"/>
        <v>39.58</v>
      </c>
      <c r="L185" s="9">
        <f>ROUND(E185*D185,2)</f>
        <v>140.9</v>
      </c>
      <c r="M185" s="9">
        <f>ROUND(I185*D185,2)</f>
        <v>0</v>
      </c>
      <c r="N185" s="9">
        <f>ROUND(J185*D185,2)</f>
        <v>0</v>
      </c>
      <c r="O185" s="141">
        <f t="shared" si="74"/>
        <v>140.9</v>
      </c>
    </row>
    <row r="186" spans="1:17" x14ac:dyDescent="0.3">
      <c r="A186" s="133"/>
      <c r="B186" s="133"/>
      <c r="C186" s="133"/>
      <c r="D186" s="167"/>
      <c r="E186" s="167"/>
      <c r="F186" s="133"/>
      <c r="G186" s="133"/>
      <c r="H186" s="168"/>
      <c r="I186" s="12"/>
      <c r="J186" s="14"/>
      <c r="K186" s="65"/>
      <c r="L186" s="11">
        <f>SUM(L181:L185)</f>
        <v>9468.4800000000014</v>
      </c>
      <c r="M186" s="11">
        <f t="shared" ref="M186:N186" si="75">SUM(M181:M185)</f>
        <v>0</v>
      </c>
      <c r="N186" s="11">
        <f t="shared" si="75"/>
        <v>1939.15</v>
      </c>
      <c r="O186" s="121"/>
      <c r="Q186" s="16">
        <v>233535.67</v>
      </c>
    </row>
    <row r="187" spans="1:17" x14ac:dyDescent="0.3">
      <c r="A187" s="287" t="s">
        <v>307</v>
      </c>
      <c r="B187" s="288"/>
      <c r="C187" s="288"/>
      <c r="D187" s="288"/>
      <c r="E187" s="175"/>
      <c r="F187" s="176"/>
      <c r="G187" s="176"/>
      <c r="H187" s="177"/>
      <c r="I187" s="178"/>
      <c r="J187" s="179"/>
      <c r="K187" s="179"/>
      <c r="L187" s="183">
        <f>L186+L179+L176+L173+L132+L109+L88+L67+L55+L51+L48+L32+L24+L18</f>
        <v>404076.5</v>
      </c>
      <c r="M187" s="183">
        <f>M186+M179+M176+M173+M132+M109+M88+M67+M55+M51+M48+M32+M24+M18</f>
        <v>83088.669999999984</v>
      </c>
      <c r="N187" s="183">
        <f>N186+N179+N176+N173+N132+N109+N88+N67+N55+N51+N48+N32+N24+N18</f>
        <v>316624.35000000003</v>
      </c>
      <c r="O187" s="184">
        <f>SUM(O180,O177,O174,O133,O110,O89,O68,O56,O52,O49,O33,O25,O19,O14)</f>
        <v>87452.15</v>
      </c>
      <c r="Q187" s="192"/>
    </row>
    <row r="188" spans="1:17" x14ac:dyDescent="0.3">
      <c r="M188" s="15">
        <f>ROUND(M187/L187,4)</f>
        <v>0.2056</v>
      </c>
      <c r="N188" s="15">
        <f>ROUND(N187/L187,4)</f>
        <v>0.78359999999999996</v>
      </c>
    </row>
    <row r="189" spans="1:17" x14ac:dyDescent="0.3">
      <c r="M189" s="16"/>
    </row>
    <row r="190" spans="1:17" x14ac:dyDescent="0.3">
      <c r="B190" s="96"/>
      <c r="C190" s="98"/>
      <c r="D190" s="98"/>
    </row>
    <row r="191" spans="1:17" x14ac:dyDescent="0.3">
      <c r="B191" s="100" t="s">
        <v>338</v>
      </c>
      <c r="C191" s="97"/>
      <c r="D191" s="286" t="s">
        <v>339</v>
      </c>
      <c r="E191" s="286"/>
      <c r="F191" s="286"/>
      <c r="G191" s="286"/>
      <c r="H191" s="286"/>
      <c r="I191" s="286"/>
      <c r="L191" s="281" t="s">
        <v>341</v>
      </c>
      <c r="M191" s="282"/>
      <c r="N191" s="282"/>
      <c r="O191" s="282"/>
    </row>
    <row r="192" spans="1:17" x14ac:dyDescent="0.3">
      <c r="D192" s="99"/>
      <c r="E192" s="285" t="s">
        <v>340</v>
      </c>
      <c r="F192" s="285"/>
      <c r="G192" s="285"/>
      <c r="H192" s="99"/>
      <c r="L192" s="283" t="s">
        <v>342</v>
      </c>
      <c r="M192" s="284"/>
      <c r="N192" s="284"/>
      <c r="O192" s="284"/>
    </row>
  </sheetData>
  <mergeCells count="39">
    <mergeCell ref="J10:J12"/>
    <mergeCell ref="K9:K12"/>
    <mergeCell ref="L191:O191"/>
    <mergeCell ref="L192:O192"/>
    <mergeCell ref="E192:G192"/>
    <mergeCell ref="D191:I191"/>
    <mergeCell ref="A187:D18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horizontalDpi="360" verticalDpi="360" r:id="rId1"/>
  <headerFooter>
    <oddHeader>&amp;RBM07 -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R274"/>
  <sheetViews>
    <sheetView view="pageBreakPreview" topLeftCell="A260" zoomScaleNormal="100" zoomScaleSheetLayoutView="100" workbookViewId="0">
      <selection activeCell="G271" sqref="G271"/>
    </sheetView>
  </sheetViews>
  <sheetFormatPr defaultColWidth="9.109375" defaultRowHeight="13.2" x14ac:dyDescent="0.25"/>
  <cols>
    <col min="1" max="1" width="36.5546875" style="22" customWidth="1"/>
    <col min="2" max="2" width="12.33203125" style="22" customWidth="1"/>
    <col min="3" max="3" width="8.5546875" style="22" customWidth="1"/>
    <col min="4" max="4" width="7.5546875" style="22" customWidth="1"/>
    <col min="5" max="5" width="6.6640625" style="22" customWidth="1"/>
    <col min="6" max="6" width="8.5546875" style="22" customWidth="1"/>
    <col min="7" max="7" width="7.33203125" style="22" customWidth="1"/>
    <col min="8" max="8" width="8.5546875" style="22" customWidth="1"/>
    <col min="9" max="9" width="7.88671875" style="22" customWidth="1"/>
    <col min="10" max="10" width="9" style="22" customWidth="1"/>
    <col min="11" max="11" width="6.88671875" style="22" customWidth="1"/>
    <col min="12" max="12" width="5.6640625" style="22" customWidth="1"/>
    <col min="13" max="13" width="9.5546875" style="22" customWidth="1"/>
    <col min="14" max="14" width="12.44140625" style="21" customWidth="1"/>
    <col min="15" max="15" width="7.6640625" style="22" customWidth="1"/>
    <col min="16" max="16" width="6" style="22" customWidth="1"/>
    <col min="17" max="17" width="5.33203125" style="22" customWidth="1"/>
    <col min="18" max="16384" width="9.109375" style="22"/>
  </cols>
  <sheetData>
    <row r="1" spans="1:14" s="20" customFormat="1" ht="108.75" customHeight="1" x14ac:dyDescent="0.3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14" ht="18" x14ac:dyDescent="0.25">
      <c r="A2" s="290" t="str">
        <f>[7]Orçamento!$A$2:$H$2</f>
        <v>PREFEITURA MUNICIPAL DE ITABAIANA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</row>
    <row r="3" spans="1:14" x14ac:dyDescent="0.25">
      <c r="A3" s="23"/>
      <c r="B3" s="17"/>
      <c r="C3" s="18"/>
      <c r="D3" s="24"/>
      <c r="E3" s="19"/>
      <c r="F3" s="25"/>
      <c r="G3" s="25"/>
    </row>
    <row r="4" spans="1:14" ht="12" customHeight="1" x14ac:dyDescent="0.25">
      <c r="A4" s="291" t="s">
        <v>308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3"/>
    </row>
    <row r="5" spans="1:14" ht="12" customHeight="1" x14ac:dyDescent="0.25">
      <c r="A5" s="294"/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6"/>
    </row>
    <row r="6" spans="1:14" ht="12.75" hidden="1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4" ht="12.75" customHeight="1" x14ac:dyDescent="0.25">
      <c r="A7" s="74" t="s">
        <v>329</v>
      </c>
      <c r="B7" s="298" t="s">
        <v>343</v>
      </c>
      <c r="C7" s="299"/>
      <c r="D7" s="299"/>
      <c r="E7" s="299"/>
      <c r="F7" s="299"/>
      <c r="G7" s="299"/>
      <c r="H7" s="299"/>
      <c r="I7" s="299"/>
      <c r="J7" s="302" t="s">
        <v>442</v>
      </c>
      <c r="K7" s="303"/>
      <c r="L7" s="303"/>
      <c r="M7" s="304"/>
    </row>
    <row r="8" spans="1:14" ht="12.75" customHeight="1" x14ac:dyDescent="0.25">
      <c r="A8" s="75" t="s">
        <v>330</v>
      </c>
      <c r="B8" s="300" t="s">
        <v>331</v>
      </c>
      <c r="C8" s="299"/>
      <c r="D8" s="299"/>
      <c r="E8" s="299"/>
      <c r="F8" s="299"/>
      <c r="G8" s="299"/>
      <c r="H8" s="299"/>
      <c r="I8" s="299"/>
      <c r="J8" s="305"/>
      <c r="K8" s="306"/>
      <c r="L8" s="306"/>
      <c r="M8" s="307"/>
    </row>
    <row r="9" spans="1:14" ht="12.75" customHeight="1" x14ac:dyDescent="0.25">
      <c r="A9" s="76" t="s">
        <v>332</v>
      </c>
      <c r="B9" s="301">
        <v>44392</v>
      </c>
      <c r="C9" s="301"/>
      <c r="D9" s="301"/>
      <c r="E9" s="77" t="s">
        <v>333</v>
      </c>
      <c r="F9" s="301">
        <v>44475</v>
      </c>
      <c r="G9" s="301"/>
      <c r="H9" s="301"/>
      <c r="I9" s="301"/>
      <c r="J9" s="308"/>
      <c r="K9" s="309"/>
      <c r="L9" s="309"/>
      <c r="M9" s="310"/>
    </row>
    <row r="10" spans="1:14" ht="25.5" customHeight="1" x14ac:dyDescent="0.25">
      <c r="A10" s="297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</row>
    <row r="11" spans="1:14" ht="14.4" x14ac:dyDescent="0.3">
      <c r="A11" s="311" t="s">
        <v>457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113"/>
    </row>
    <row r="12" spans="1:14" ht="14.4" x14ac:dyDescent="0.3">
      <c r="A12" s="316" t="s">
        <v>458</v>
      </c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8"/>
      <c r="N12" s="113"/>
    </row>
    <row r="13" spans="1:14" x14ac:dyDescent="0.25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113"/>
    </row>
    <row r="14" spans="1:14" x14ac:dyDescent="0.25">
      <c r="A14" s="230"/>
      <c r="B14" s="338" t="s">
        <v>364</v>
      </c>
      <c r="C14" s="339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113"/>
    </row>
    <row r="15" spans="1:14" x14ac:dyDescent="0.25">
      <c r="A15" s="233" t="s">
        <v>459</v>
      </c>
      <c r="B15" s="231">
        <v>331.4</v>
      </c>
      <c r="C15" s="232" t="s">
        <v>9</v>
      </c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113"/>
    </row>
    <row r="16" spans="1:14" x14ac:dyDescent="0.25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113"/>
    </row>
    <row r="17" spans="1:14" ht="14.4" x14ac:dyDescent="0.25">
      <c r="A17" s="337" t="s">
        <v>460</v>
      </c>
      <c r="B17" s="322"/>
      <c r="C17" s="322"/>
      <c r="D17" s="322"/>
      <c r="E17" s="322"/>
      <c r="F17" s="322"/>
      <c r="G17" s="322"/>
      <c r="H17" s="322"/>
      <c r="I17" s="323"/>
      <c r="J17" s="81">
        <f>SUM(B15:B15)</f>
        <v>331.4</v>
      </c>
      <c r="K17" s="82" t="s">
        <v>9</v>
      </c>
      <c r="L17" s="89"/>
      <c r="M17" s="90"/>
      <c r="N17" s="113"/>
    </row>
    <row r="18" spans="1:14" ht="14.4" x14ac:dyDescent="0.25">
      <c r="A18" s="67"/>
      <c r="B18" s="30"/>
      <c r="C18" s="31"/>
      <c r="D18" s="27"/>
      <c r="E18" s="27"/>
      <c r="G18" s="27"/>
      <c r="H18" s="29"/>
      <c r="I18" s="29"/>
      <c r="J18" s="28"/>
      <c r="K18" s="29"/>
      <c r="N18" s="113"/>
    </row>
    <row r="19" spans="1:14" ht="14.4" x14ac:dyDescent="0.25">
      <c r="A19" s="324" t="s">
        <v>335</v>
      </c>
      <c r="B19" s="325"/>
      <c r="C19" s="325"/>
      <c r="D19" s="325"/>
      <c r="E19" s="325"/>
      <c r="F19" s="325"/>
      <c r="G19" s="325"/>
      <c r="H19" s="325"/>
      <c r="I19" s="326"/>
      <c r="J19" s="87">
        <v>103.58</v>
      </c>
      <c r="K19" s="93" t="s">
        <v>9</v>
      </c>
      <c r="L19" s="88"/>
      <c r="M19" s="68"/>
      <c r="N19" s="113"/>
    </row>
    <row r="20" spans="1:14" ht="14.4" x14ac:dyDescent="0.25">
      <c r="A20" s="327" t="s">
        <v>336</v>
      </c>
      <c r="B20" s="328"/>
      <c r="C20" s="328"/>
      <c r="D20" s="328"/>
      <c r="E20" s="328"/>
      <c r="F20" s="328"/>
      <c r="G20" s="328"/>
      <c r="H20" s="328"/>
      <c r="I20" s="329"/>
      <c r="J20" s="92">
        <f>J17</f>
        <v>331.4</v>
      </c>
      <c r="K20" s="94" t="s">
        <v>9</v>
      </c>
      <c r="L20" s="85"/>
      <c r="M20" s="86"/>
      <c r="N20" s="113"/>
    </row>
    <row r="21" spans="1:14" ht="14.4" x14ac:dyDescent="0.25">
      <c r="A21" s="313" t="s">
        <v>337</v>
      </c>
      <c r="B21" s="314"/>
      <c r="C21" s="314"/>
      <c r="D21" s="314"/>
      <c r="E21" s="314"/>
      <c r="F21" s="314"/>
      <c r="G21" s="314"/>
      <c r="H21" s="314"/>
      <c r="I21" s="315"/>
      <c r="J21" s="83">
        <f>J19+J20</f>
        <v>434.97999999999996</v>
      </c>
      <c r="K21" s="93" t="s">
        <v>9</v>
      </c>
      <c r="L21" s="91"/>
      <c r="M21" s="84"/>
      <c r="N21" s="113"/>
    </row>
    <row r="22" spans="1:14" x14ac:dyDescent="0.2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113"/>
    </row>
    <row r="23" spans="1:14" ht="14.4" x14ac:dyDescent="0.3">
      <c r="A23" s="316" t="s">
        <v>463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8"/>
      <c r="N23" s="113"/>
    </row>
    <row r="24" spans="1:14" x14ac:dyDescent="0.2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113"/>
    </row>
    <row r="25" spans="1:14" x14ac:dyDescent="0.25">
      <c r="A25" s="210"/>
      <c r="B25" s="210" t="s">
        <v>385</v>
      </c>
      <c r="C25" s="204"/>
      <c r="D25" s="211" t="s">
        <v>386</v>
      </c>
      <c r="E25" s="211"/>
      <c r="F25" s="210" t="s">
        <v>387</v>
      </c>
      <c r="G25" s="204"/>
      <c r="H25" s="211" t="s">
        <v>309</v>
      </c>
      <c r="I25" s="204"/>
      <c r="J25" s="230"/>
      <c r="K25" s="230"/>
      <c r="L25" s="230"/>
      <c r="M25" s="230"/>
      <c r="N25" s="113"/>
    </row>
    <row r="26" spans="1:14" x14ac:dyDescent="0.25">
      <c r="A26" s="212" t="s">
        <v>462</v>
      </c>
      <c r="B26" s="186">
        <v>2</v>
      </c>
      <c r="C26" s="191" t="s">
        <v>389</v>
      </c>
      <c r="D26" s="205">
        <v>0.8</v>
      </c>
      <c r="E26" s="213" t="s">
        <v>389</v>
      </c>
      <c r="F26" s="186">
        <v>1</v>
      </c>
      <c r="G26" s="191" t="s">
        <v>390</v>
      </c>
      <c r="H26" s="205">
        <f t="shared" ref="H26" si="0">B26*D26*F26</f>
        <v>1.6</v>
      </c>
      <c r="I26" s="214" t="s">
        <v>9</v>
      </c>
      <c r="J26" s="230"/>
      <c r="K26" s="230"/>
      <c r="L26" s="230"/>
      <c r="M26" s="230"/>
      <c r="N26" s="113"/>
    </row>
    <row r="27" spans="1:14" x14ac:dyDescent="0.2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113"/>
    </row>
    <row r="28" spans="1:14" ht="14.4" x14ac:dyDescent="0.25">
      <c r="A28" s="337" t="s">
        <v>460</v>
      </c>
      <c r="B28" s="322"/>
      <c r="C28" s="322"/>
      <c r="D28" s="322"/>
      <c r="E28" s="322"/>
      <c r="F28" s="322"/>
      <c r="G28" s="322"/>
      <c r="H28" s="322"/>
      <c r="I28" s="323"/>
      <c r="J28" s="81">
        <f>H26</f>
        <v>1.6</v>
      </c>
      <c r="K28" s="82" t="s">
        <v>9</v>
      </c>
      <c r="L28" s="89"/>
      <c r="M28" s="90"/>
      <c r="N28" s="113"/>
    </row>
    <row r="29" spans="1:14" ht="14.4" x14ac:dyDescent="0.25">
      <c r="A29" s="67"/>
      <c r="B29" s="30"/>
      <c r="C29" s="31"/>
      <c r="D29" s="27"/>
      <c r="E29" s="27"/>
      <c r="G29" s="27"/>
      <c r="H29" s="29"/>
      <c r="I29" s="29"/>
      <c r="J29" s="28"/>
      <c r="K29" s="29"/>
      <c r="N29" s="113"/>
    </row>
    <row r="30" spans="1:14" ht="14.4" x14ac:dyDescent="0.25">
      <c r="A30" s="324" t="s">
        <v>335</v>
      </c>
      <c r="B30" s="325"/>
      <c r="C30" s="325"/>
      <c r="D30" s="325"/>
      <c r="E30" s="325"/>
      <c r="F30" s="325"/>
      <c r="G30" s="325"/>
      <c r="H30" s="325"/>
      <c r="I30" s="326"/>
      <c r="J30" s="87">
        <v>0</v>
      </c>
      <c r="K30" s="93" t="s">
        <v>9</v>
      </c>
      <c r="L30" s="88"/>
      <c r="M30" s="68"/>
      <c r="N30" s="113"/>
    </row>
    <row r="31" spans="1:14" ht="14.4" x14ac:dyDescent="0.25">
      <c r="A31" s="327" t="s">
        <v>336</v>
      </c>
      <c r="B31" s="328"/>
      <c r="C31" s="328"/>
      <c r="D31" s="328"/>
      <c r="E31" s="328"/>
      <c r="F31" s="328"/>
      <c r="G31" s="328"/>
      <c r="H31" s="328"/>
      <c r="I31" s="329"/>
      <c r="J31" s="92">
        <f>J28</f>
        <v>1.6</v>
      </c>
      <c r="K31" s="94" t="s">
        <v>9</v>
      </c>
      <c r="L31" s="85"/>
      <c r="M31" s="86"/>
      <c r="N31" s="113"/>
    </row>
    <row r="32" spans="1:14" ht="14.4" x14ac:dyDescent="0.25">
      <c r="A32" s="313" t="s">
        <v>337</v>
      </c>
      <c r="B32" s="314"/>
      <c r="C32" s="314"/>
      <c r="D32" s="314"/>
      <c r="E32" s="314"/>
      <c r="F32" s="314"/>
      <c r="G32" s="314"/>
      <c r="H32" s="314"/>
      <c r="I32" s="315"/>
      <c r="J32" s="83">
        <f>J30+J31</f>
        <v>1.6</v>
      </c>
      <c r="K32" s="93" t="s">
        <v>9</v>
      </c>
      <c r="L32" s="91"/>
      <c r="M32" s="84"/>
      <c r="N32" s="113"/>
    </row>
    <row r="33" spans="1:18" x14ac:dyDescent="0.2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113"/>
    </row>
    <row r="34" spans="1:18" s="113" customFormat="1" ht="14.4" x14ac:dyDescent="0.3">
      <c r="A34" s="311" t="s">
        <v>355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O34" s="22"/>
      <c r="P34" s="22"/>
      <c r="Q34" s="22"/>
      <c r="R34" s="22"/>
    </row>
    <row r="35" spans="1:18" s="113" customFormat="1" ht="15" customHeight="1" x14ac:dyDescent="0.3">
      <c r="A35" s="316" t="s">
        <v>410</v>
      </c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8"/>
      <c r="O35" s="22"/>
      <c r="P35" s="22"/>
      <c r="Q35" s="22"/>
      <c r="R35" s="22"/>
    </row>
    <row r="36" spans="1:18" s="113" customFormat="1" ht="15" customHeight="1" x14ac:dyDescent="0.25">
      <c r="A36" s="195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O36" s="22"/>
      <c r="P36" s="22"/>
      <c r="Q36" s="22"/>
      <c r="R36" s="22"/>
    </row>
    <row r="37" spans="1:18" s="113" customFormat="1" ht="15" customHeight="1" x14ac:dyDescent="0.25">
      <c r="A37" s="195"/>
      <c r="B37" s="319" t="s">
        <v>353</v>
      </c>
      <c r="C37" s="320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O37" s="22"/>
      <c r="P37" s="22"/>
      <c r="Q37" s="22"/>
      <c r="R37" s="22"/>
    </row>
    <row r="38" spans="1:18" s="113" customFormat="1" ht="15" customHeight="1" x14ac:dyDescent="0.25">
      <c r="A38" s="193" t="s">
        <v>411</v>
      </c>
      <c r="B38" s="186">
        <v>34.5</v>
      </c>
      <c r="C38" s="191" t="s">
        <v>9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O38" s="22"/>
      <c r="P38" s="22"/>
      <c r="Q38" s="22"/>
      <c r="R38" s="22"/>
    </row>
    <row r="39" spans="1:18" s="113" customFormat="1" ht="15" customHeight="1" x14ac:dyDescent="0.25">
      <c r="A39" s="195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O39" s="22"/>
      <c r="P39" s="22"/>
      <c r="Q39" s="22"/>
      <c r="R39" s="22"/>
    </row>
    <row r="40" spans="1:18" s="113" customFormat="1" ht="15" customHeight="1" x14ac:dyDescent="0.25">
      <c r="A40" s="321" t="s">
        <v>334</v>
      </c>
      <c r="B40" s="322"/>
      <c r="C40" s="322"/>
      <c r="D40" s="322"/>
      <c r="E40" s="322"/>
      <c r="F40" s="322"/>
      <c r="G40" s="322"/>
      <c r="H40" s="322"/>
      <c r="I40" s="323"/>
      <c r="J40" s="81">
        <f>SUM(B38:B38)</f>
        <v>34.5</v>
      </c>
      <c r="K40" s="82" t="s">
        <v>9</v>
      </c>
      <c r="L40" s="89"/>
      <c r="M40" s="90"/>
      <c r="O40" s="22"/>
      <c r="P40" s="22"/>
      <c r="Q40" s="22"/>
      <c r="R40" s="22"/>
    </row>
    <row r="41" spans="1:18" s="113" customFormat="1" ht="15" customHeight="1" x14ac:dyDescent="0.25">
      <c r="A41" s="234" t="s">
        <v>461</v>
      </c>
      <c r="B41" s="30"/>
      <c r="C41" s="31"/>
      <c r="D41" s="27"/>
      <c r="E41" s="27"/>
      <c r="F41" s="22"/>
      <c r="G41" s="27"/>
      <c r="H41" s="29"/>
      <c r="I41" s="29"/>
      <c r="J41" s="28"/>
      <c r="K41" s="29"/>
      <c r="L41" s="22"/>
      <c r="M41" s="22"/>
      <c r="O41" s="22"/>
      <c r="P41" s="22"/>
      <c r="Q41" s="22"/>
      <c r="R41" s="22"/>
    </row>
    <row r="42" spans="1:18" s="113" customFormat="1" ht="15" customHeight="1" x14ac:dyDescent="0.25">
      <c r="A42" s="324" t="s">
        <v>335</v>
      </c>
      <c r="B42" s="325"/>
      <c r="C42" s="325"/>
      <c r="D42" s="325"/>
      <c r="E42" s="325"/>
      <c r="F42" s="325"/>
      <c r="G42" s="325"/>
      <c r="H42" s="325"/>
      <c r="I42" s="326"/>
      <c r="J42" s="87">
        <v>0</v>
      </c>
      <c r="K42" s="93" t="s">
        <v>9</v>
      </c>
      <c r="L42" s="88"/>
      <c r="M42" s="68"/>
      <c r="O42" s="22"/>
      <c r="P42" s="22"/>
      <c r="Q42" s="22"/>
      <c r="R42" s="22"/>
    </row>
    <row r="43" spans="1:18" s="113" customFormat="1" ht="15" customHeight="1" x14ac:dyDescent="0.25">
      <c r="A43" s="327" t="s">
        <v>336</v>
      </c>
      <c r="B43" s="328"/>
      <c r="C43" s="328"/>
      <c r="D43" s="328"/>
      <c r="E43" s="328"/>
      <c r="F43" s="328"/>
      <c r="G43" s="328"/>
      <c r="H43" s="328"/>
      <c r="I43" s="329"/>
      <c r="J43" s="92">
        <f>J40-J42</f>
        <v>34.5</v>
      </c>
      <c r="K43" s="94" t="s">
        <v>9</v>
      </c>
      <c r="L43" s="85"/>
      <c r="M43" s="86"/>
      <c r="O43" s="22"/>
      <c r="P43" s="22"/>
      <c r="Q43" s="22"/>
      <c r="R43" s="22"/>
    </row>
    <row r="44" spans="1:18" s="113" customFormat="1" ht="15" customHeight="1" x14ac:dyDescent="0.25">
      <c r="A44" s="313" t="s">
        <v>337</v>
      </c>
      <c r="B44" s="314"/>
      <c r="C44" s="314"/>
      <c r="D44" s="314"/>
      <c r="E44" s="314"/>
      <c r="F44" s="314"/>
      <c r="G44" s="314"/>
      <c r="H44" s="314"/>
      <c r="I44" s="315"/>
      <c r="J44" s="83">
        <f>J42+J43</f>
        <v>34.5</v>
      </c>
      <c r="K44" s="93" t="s">
        <v>9</v>
      </c>
      <c r="L44" s="91"/>
      <c r="M44" s="84"/>
      <c r="O44" s="22"/>
      <c r="P44" s="22"/>
      <c r="Q44" s="22"/>
      <c r="R44" s="22"/>
    </row>
    <row r="45" spans="1:18" s="113" customFormat="1" ht="15" customHeight="1" x14ac:dyDescent="0.25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O45" s="22"/>
      <c r="P45" s="22"/>
      <c r="Q45" s="22"/>
      <c r="R45" s="22"/>
    </row>
    <row r="46" spans="1:18" s="113" customFormat="1" ht="15" customHeight="1" x14ac:dyDescent="0.25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O46" s="22"/>
      <c r="P46" s="22"/>
      <c r="Q46" s="22"/>
      <c r="R46" s="22"/>
    </row>
    <row r="47" spans="1:18" s="113" customFormat="1" ht="15" customHeight="1" x14ac:dyDescent="0.3">
      <c r="A47" s="316" t="s">
        <v>412</v>
      </c>
      <c r="B47" s="317"/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8"/>
      <c r="O47" s="22"/>
      <c r="P47" s="22"/>
      <c r="Q47" s="22"/>
      <c r="R47" s="22"/>
    </row>
    <row r="48" spans="1:18" s="113" customFormat="1" ht="15" customHeight="1" x14ac:dyDescent="0.25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O48" s="22"/>
      <c r="P48" s="22"/>
      <c r="Q48" s="22"/>
      <c r="R48" s="22"/>
    </row>
    <row r="49" spans="1:18" s="113" customFormat="1" ht="15" customHeight="1" x14ac:dyDescent="0.25">
      <c r="A49" s="195"/>
      <c r="B49" s="319" t="s">
        <v>360</v>
      </c>
      <c r="C49" s="320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O49" s="22"/>
      <c r="P49" s="22"/>
      <c r="Q49" s="22"/>
      <c r="R49" s="22"/>
    </row>
    <row r="50" spans="1:18" s="113" customFormat="1" ht="15" customHeight="1" x14ac:dyDescent="0.25">
      <c r="A50" s="193" t="s">
        <v>413</v>
      </c>
      <c r="B50" s="186">
        <v>56.43</v>
      </c>
      <c r="C50" s="191" t="s">
        <v>23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O50" s="22"/>
      <c r="P50" s="22"/>
      <c r="Q50" s="22"/>
      <c r="R50" s="22"/>
    </row>
    <row r="51" spans="1:18" s="113" customFormat="1" ht="15" customHeight="1" x14ac:dyDescent="0.25">
      <c r="A51" s="203" t="s">
        <v>414</v>
      </c>
      <c r="B51" s="201">
        <v>12.57</v>
      </c>
      <c r="C51" s="191" t="s">
        <v>23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O51" s="22"/>
      <c r="P51" s="22"/>
      <c r="Q51" s="22"/>
      <c r="R51" s="22"/>
    </row>
    <row r="52" spans="1:18" s="113" customFormat="1" ht="15" customHeight="1" x14ac:dyDescent="0.25">
      <c r="A52" s="193" t="s">
        <v>415</v>
      </c>
      <c r="B52" s="205">
        <v>16.02</v>
      </c>
      <c r="C52" s="191" t="s">
        <v>23</v>
      </c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O52" s="22"/>
      <c r="P52" s="22"/>
      <c r="Q52" s="22"/>
      <c r="R52" s="22"/>
    </row>
    <row r="53" spans="1:18" s="113" customFormat="1" ht="15" customHeight="1" x14ac:dyDescent="0.25">
      <c r="A53" s="196" t="s">
        <v>367</v>
      </c>
      <c r="B53" s="201">
        <v>12.17</v>
      </c>
      <c r="C53" s="191" t="s">
        <v>23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O53" s="22"/>
      <c r="P53" s="22"/>
      <c r="Q53" s="22"/>
      <c r="R53" s="22"/>
    </row>
    <row r="54" spans="1:18" s="113" customFormat="1" ht="15" customHeight="1" x14ac:dyDescent="0.25">
      <c r="A54" s="193" t="s">
        <v>366</v>
      </c>
      <c r="B54" s="205">
        <v>10.68</v>
      </c>
      <c r="C54" s="191" t="s">
        <v>23</v>
      </c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O54" s="22"/>
      <c r="P54" s="22"/>
      <c r="Q54" s="22"/>
      <c r="R54" s="22"/>
    </row>
    <row r="55" spans="1:18" s="113" customFormat="1" ht="15" customHeight="1" x14ac:dyDescent="0.25">
      <c r="A55" s="196" t="s">
        <v>365</v>
      </c>
      <c r="B55" s="201">
        <v>18.66</v>
      </c>
      <c r="C55" s="191" t="s">
        <v>23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O55" s="22"/>
      <c r="P55" s="22"/>
      <c r="Q55" s="22"/>
      <c r="R55" s="22"/>
    </row>
    <row r="56" spans="1:18" s="113" customFormat="1" ht="15" customHeight="1" x14ac:dyDescent="0.25">
      <c r="A56" s="193" t="s">
        <v>377</v>
      </c>
      <c r="B56" s="205">
        <v>12.77</v>
      </c>
      <c r="C56" s="191" t="s">
        <v>23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O56" s="22"/>
      <c r="P56" s="22"/>
      <c r="Q56" s="22"/>
      <c r="R56" s="22"/>
    </row>
    <row r="57" spans="1:18" s="113" customFormat="1" ht="15" customHeight="1" x14ac:dyDescent="0.25">
      <c r="A57" s="196" t="s">
        <v>376</v>
      </c>
      <c r="B57" s="201">
        <v>20.3</v>
      </c>
      <c r="C57" s="191" t="s">
        <v>23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O57" s="22"/>
      <c r="P57" s="22"/>
      <c r="Q57" s="22"/>
      <c r="R57" s="22"/>
    </row>
    <row r="58" spans="1:18" s="113" customFormat="1" ht="15" customHeight="1" x14ac:dyDescent="0.25">
      <c r="A58" s="193" t="s">
        <v>416</v>
      </c>
      <c r="B58" s="205">
        <v>12.17</v>
      </c>
      <c r="C58" s="191" t="s">
        <v>23</v>
      </c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O58" s="22"/>
      <c r="P58" s="22"/>
      <c r="Q58" s="22"/>
      <c r="R58" s="22"/>
    </row>
    <row r="59" spans="1:18" s="113" customFormat="1" ht="15" customHeight="1" x14ac:dyDescent="0.25">
      <c r="A59" s="193" t="s">
        <v>417</v>
      </c>
      <c r="B59" s="205">
        <v>12.17</v>
      </c>
      <c r="C59" s="191" t="s">
        <v>23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O59" s="22"/>
      <c r="P59" s="22"/>
      <c r="Q59" s="22"/>
      <c r="R59" s="22"/>
    </row>
    <row r="60" spans="1:18" s="113" customFormat="1" ht="15" customHeight="1" x14ac:dyDescent="0.25">
      <c r="A60" s="194" t="s">
        <v>367</v>
      </c>
      <c r="B60" s="202">
        <v>12.57</v>
      </c>
      <c r="C60" s="191" t="s">
        <v>23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O60" s="22"/>
      <c r="P60" s="22"/>
      <c r="Q60" s="22"/>
      <c r="R60" s="22"/>
    </row>
    <row r="61" spans="1:18" s="113" customFormat="1" ht="15" customHeight="1" x14ac:dyDescent="0.25">
      <c r="A61" s="194" t="s">
        <v>384</v>
      </c>
      <c r="B61" s="202">
        <v>11.17</v>
      </c>
      <c r="C61" s="191" t="s">
        <v>23</v>
      </c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O61" s="22"/>
      <c r="P61" s="22"/>
      <c r="Q61" s="22"/>
      <c r="R61" s="22"/>
    </row>
    <row r="62" spans="1:18" s="113" customFormat="1" ht="15" customHeight="1" x14ac:dyDescent="0.25">
      <c r="A62" s="194" t="s">
        <v>381</v>
      </c>
      <c r="B62" s="202">
        <v>6.99</v>
      </c>
      <c r="C62" s="191" t="s">
        <v>23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O62" s="22"/>
      <c r="P62" s="22"/>
      <c r="Q62" s="22"/>
      <c r="R62" s="22"/>
    </row>
    <row r="63" spans="1:18" s="113" customFormat="1" ht="15" customHeight="1" x14ac:dyDescent="0.25">
      <c r="A63" s="200"/>
      <c r="B63" s="201"/>
      <c r="C63" s="200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O63" s="22"/>
      <c r="P63" s="22"/>
      <c r="Q63" s="22"/>
      <c r="R63" s="22"/>
    </row>
    <row r="64" spans="1:18" s="113" customFormat="1" ht="15" customHeight="1" x14ac:dyDescent="0.25">
      <c r="A64" s="333" t="s">
        <v>418</v>
      </c>
      <c r="B64" s="334"/>
      <c r="C64" s="334"/>
      <c r="D64" s="334"/>
      <c r="E64" s="334"/>
      <c r="F64" s="334"/>
      <c r="G64" s="335"/>
      <c r="H64" s="195"/>
      <c r="I64" s="195"/>
      <c r="J64" s="195"/>
      <c r="K64" s="195"/>
      <c r="L64" s="195"/>
      <c r="M64" s="195"/>
      <c r="O64" s="22"/>
      <c r="P64" s="22"/>
      <c r="Q64" s="22"/>
      <c r="R64" s="22"/>
    </row>
    <row r="65" spans="1:18" s="113" customFormat="1" ht="15" customHeight="1" x14ac:dyDescent="0.25">
      <c r="A65" s="212" t="s">
        <v>399</v>
      </c>
      <c r="B65" s="186">
        <v>4.4000000000000004</v>
      </c>
      <c r="C65" s="191" t="s">
        <v>362</v>
      </c>
      <c r="D65" s="223">
        <v>1</v>
      </c>
      <c r="E65" s="224" t="s">
        <v>421</v>
      </c>
      <c r="F65" s="218">
        <f>ROUND(D65*B65,2)</f>
        <v>4.4000000000000004</v>
      </c>
      <c r="G65" s="199" t="s">
        <v>23</v>
      </c>
      <c r="H65" s="195"/>
      <c r="I65" s="195"/>
      <c r="J65" s="195"/>
      <c r="K65" s="195"/>
      <c r="L65" s="195"/>
      <c r="M65" s="195"/>
      <c r="O65" s="22"/>
      <c r="P65" s="22"/>
      <c r="Q65" s="22"/>
      <c r="R65" s="22"/>
    </row>
    <row r="66" spans="1:18" s="113" customFormat="1" ht="15" customHeight="1" x14ac:dyDescent="0.25">
      <c r="A66" s="215" t="s">
        <v>399</v>
      </c>
      <c r="B66" s="187">
        <v>1.9</v>
      </c>
      <c r="C66" s="189" t="s">
        <v>362</v>
      </c>
      <c r="D66" s="219">
        <v>1</v>
      </c>
      <c r="E66" s="220" t="s">
        <v>421</v>
      </c>
      <c r="F66" s="209">
        <f t="shared" ref="F66:F70" si="1">ROUND(D66*B66,2)</f>
        <v>1.9</v>
      </c>
      <c r="G66" s="207" t="s">
        <v>23</v>
      </c>
      <c r="H66" s="195"/>
      <c r="I66" s="195"/>
      <c r="J66" s="195"/>
      <c r="K66" s="195"/>
      <c r="L66" s="195"/>
      <c r="M66" s="195"/>
      <c r="O66" s="22"/>
      <c r="P66" s="22"/>
      <c r="Q66" s="22"/>
      <c r="R66" s="22"/>
    </row>
    <row r="67" spans="1:18" s="113" customFormat="1" ht="15" customHeight="1" x14ac:dyDescent="0.25">
      <c r="A67" s="212" t="s">
        <v>400</v>
      </c>
      <c r="B67" s="186">
        <v>0.8</v>
      </c>
      <c r="C67" s="191" t="s">
        <v>362</v>
      </c>
      <c r="D67" s="223">
        <v>7</v>
      </c>
      <c r="E67" s="224" t="s">
        <v>421</v>
      </c>
      <c r="F67" s="218">
        <f t="shared" si="1"/>
        <v>5.6</v>
      </c>
      <c r="G67" s="199" t="s">
        <v>23</v>
      </c>
      <c r="H67" s="195"/>
      <c r="I67" s="195"/>
      <c r="J67" s="195"/>
      <c r="K67" s="195"/>
      <c r="L67" s="195"/>
      <c r="M67" s="195"/>
      <c r="O67" s="22"/>
      <c r="P67" s="22"/>
      <c r="Q67" s="22"/>
      <c r="R67" s="22"/>
    </row>
    <row r="68" spans="1:18" s="113" customFormat="1" ht="15" customHeight="1" x14ac:dyDescent="0.25">
      <c r="A68" s="215" t="s">
        <v>391</v>
      </c>
      <c r="B68" s="187">
        <v>0.9</v>
      </c>
      <c r="C68" s="189" t="s">
        <v>362</v>
      </c>
      <c r="D68" s="219">
        <v>21</v>
      </c>
      <c r="E68" s="220" t="s">
        <v>421</v>
      </c>
      <c r="F68" s="209">
        <f t="shared" si="1"/>
        <v>18.899999999999999</v>
      </c>
      <c r="G68" s="207" t="s">
        <v>23</v>
      </c>
      <c r="H68" s="195"/>
      <c r="I68" s="195"/>
      <c r="J68" s="195"/>
      <c r="K68" s="195"/>
      <c r="L68" s="195"/>
      <c r="M68" s="195"/>
      <c r="O68" s="22"/>
      <c r="P68" s="22"/>
      <c r="Q68" s="22"/>
      <c r="R68" s="22"/>
    </row>
    <row r="69" spans="1:18" s="113" customFormat="1" ht="15" customHeight="1" x14ac:dyDescent="0.25">
      <c r="A69" s="212" t="s">
        <v>401</v>
      </c>
      <c r="B69" s="186">
        <v>1</v>
      </c>
      <c r="C69" s="191" t="s">
        <v>362</v>
      </c>
      <c r="D69" s="223">
        <v>2</v>
      </c>
      <c r="E69" s="224" t="s">
        <v>421</v>
      </c>
      <c r="F69" s="218">
        <f t="shared" si="1"/>
        <v>2</v>
      </c>
      <c r="G69" s="199" t="s">
        <v>23</v>
      </c>
      <c r="H69" s="195"/>
      <c r="I69" s="195"/>
      <c r="J69" s="195"/>
      <c r="K69" s="195"/>
      <c r="L69" s="195"/>
      <c r="M69" s="195"/>
      <c r="O69" s="22"/>
      <c r="P69" s="22"/>
      <c r="Q69" s="22"/>
      <c r="R69" s="22"/>
    </row>
    <row r="70" spans="1:18" s="113" customFormat="1" ht="15" customHeight="1" x14ac:dyDescent="0.25">
      <c r="A70" s="212" t="s">
        <v>392</v>
      </c>
      <c r="B70" s="186">
        <v>1.2</v>
      </c>
      <c r="C70" s="191" t="s">
        <v>362</v>
      </c>
      <c r="D70" s="223">
        <v>2</v>
      </c>
      <c r="E70" s="224" t="s">
        <v>421</v>
      </c>
      <c r="F70" s="218">
        <f t="shared" si="1"/>
        <v>2.4</v>
      </c>
      <c r="G70" s="199" t="s">
        <v>23</v>
      </c>
      <c r="H70" s="195"/>
      <c r="I70" s="195"/>
      <c r="J70" s="195"/>
      <c r="K70" s="195"/>
      <c r="L70" s="195"/>
      <c r="M70" s="195"/>
      <c r="O70" s="22"/>
      <c r="P70" s="22"/>
      <c r="Q70" s="22"/>
      <c r="R70" s="22"/>
    </row>
    <row r="71" spans="1:18" s="113" customFormat="1" ht="15" customHeight="1" x14ac:dyDescent="0.25">
      <c r="A71" s="216" t="s">
        <v>420</v>
      </c>
      <c r="B71" s="188"/>
      <c r="C71" s="190"/>
      <c r="D71" s="221"/>
      <c r="E71" s="221"/>
      <c r="F71" s="225">
        <f>SUM(F65:F70)</f>
        <v>35.199999999999996</v>
      </c>
      <c r="G71" s="222" t="s">
        <v>23</v>
      </c>
      <c r="H71" s="195"/>
      <c r="I71" s="195"/>
      <c r="J71" s="195"/>
      <c r="K71" s="195"/>
      <c r="L71" s="195"/>
      <c r="M71" s="195"/>
      <c r="O71" s="22"/>
      <c r="P71" s="22"/>
      <c r="Q71" s="22"/>
      <c r="R71" s="22"/>
    </row>
    <row r="72" spans="1:18" s="113" customFormat="1" ht="15" customHeight="1" x14ac:dyDescent="0.25">
      <c r="A72" s="200"/>
      <c r="B72" s="201"/>
      <c r="C72" s="200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O72" s="22"/>
      <c r="P72" s="22"/>
      <c r="Q72" s="22"/>
      <c r="R72" s="22"/>
    </row>
    <row r="73" spans="1:18" s="113" customFormat="1" ht="15" customHeight="1" x14ac:dyDescent="0.25">
      <c r="A73" s="200"/>
      <c r="B73" s="201"/>
      <c r="C73" s="200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O73" s="22"/>
      <c r="P73" s="22"/>
      <c r="Q73" s="22"/>
      <c r="R73" s="22"/>
    </row>
    <row r="74" spans="1:18" s="113" customFormat="1" ht="15" customHeight="1" x14ac:dyDescent="0.25">
      <c r="A74" s="321" t="s">
        <v>334</v>
      </c>
      <c r="B74" s="322"/>
      <c r="C74" s="322"/>
      <c r="D74" s="322"/>
      <c r="E74" s="322"/>
      <c r="F74" s="322"/>
      <c r="G74" s="322"/>
      <c r="H74" s="322"/>
      <c r="I74" s="323"/>
      <c r="J74" s="81">
        <f>SUM(B50:B62)-F71</f>
        <v>179.47</v>
      </c>
      <c r="K74" s="82" t="s">
        <v>9</v>
      </c>
      <c r="L74" s="89"/>
      <c r="M74" s="90"/>
      <c r="O74" s="22"/>
      <c r="P74" s="22"/>
      <c r="Q74" s="22"/>
      <c r="R74" s="22"/>
    </row>
    <row r="75" spans="1:18" s="113" customFormat="1" ht="15" customHeight="1" x14ac:dyDescent="0.25">
      <c r="A75" s="67"/>
      <c r="B75" s="30"/>
      <c r="C75" s="31"/>
      <c r="D75" s="27"/>
      <c r="E75" s="27"/>
      <c r="F75" s="22"/>
      <c r="G75" s="27"/>
      <c r="H75" s="29"/>
      <c r="I75" s="29"/>
      <c r="J75" s="28"/>
      <c r="K75" s="29"/>
      <c r="L75" s="22"/>
      <c r="M75" s="22"/>
      <c r="O75" s="22"/>
      <c r="P75" s="22"/>
      <c r="Q75" s="22"/>
      <c r="R75" s="22"/>
    </row>
    <row r="76" spans="1:18" s="113" customFormat="1" ht="15" customHeight="1" x14ac:dyDescent="0.25">
      <c r="A76" s="324" t="s">
        <v>335</v>
      </c>
      <c r="B76" s="325"/>
      <c r="C76" s="325"/>
      <c r="D76" s="325"/>
      <c r="E76" s="325"/>
      <c r="F76" s="325"/>
      <c r="G76" s="325"/>
      <c r="H76" s="325"/>
      <c r="I76" s="326"/>
      <c r="J76" s="87">
        <v>0</v>
      </c>
      <c r="K76" s="93" t="s">
        <v>9</v>
      </c>
      <c r="L76" s="88"/>
      <c r="M76" s="68"/>
      <c r="O76" s="22"/>
      <c r="P76" s="22"/>
      <c r="Q76" s="22"/>
      <c r="R76" s="22"/>
    </row>
    <row r="77" spans="1:18" s="113" customFormat="1" ht="15" customHeight="1" x14ac:dyDescent="0.25">
      <c r="A77" s="327" t="s">
        <v>336</v>
      </c>
      <c r="B77" s="328"/>
      <c r="C77" s="328"/>
      <c r="D77" s="328"/>
      <c r="E77" s="328"/>
      <c r="F77" s="328"/>
      <c r="G77" s="328"/>
      <c r="H77" s="328"/>
      <c r="I77" s="329"/>
      <c r="J77" s="92">
        <f>J74-J76</f>
        <v>179.47</v>
      </c>
      <c r="K77" s="94" t="s">
        <v>9</v>
      </c>
      <c r="L77" s="85"/>
      <c r="M77" s="86"/>
      <c r="O77" s="22"/>
      <c r="P77" s="22"/>
      <c r="Q77" s="22"/>
      <c r="R77" s="22"/>
    </row>
    <row r="78" spans="1:18" s="113" customFormat="1" ht="15" customHeight="1" x14ac:dyDescent="0.25">
      <c r="A78" s="313" t="s">
        <v>337</v>
      </c>
      <c r="B78" s="314"/>
      <c r="C78" s="314"/>
      <c r="D78" s="314"/>
      <c r="E78" s="314"/>
      <c r="F78" s="314"/>
      <c r="G78" s="314"/>
      <c r="H78" s="314"/>
      <c r="I78" s="315"/>
      <c r="J78" s="83">
        <f>J76+J77</f>
        <v>179.47</v>
      </c>
      <c r="K78" s="93" t="s">
        <v>9</v>
      </c>
      <c r="L78" s="91"/>
      <c r="M78" s="84"/>
      <c r="O78" s="22"/>
      <c r="P78" s="22"/>
      <c r="Q78" s="22"/>
      <c r="R78" s="22"/>
    </row>
    <row r="79" spans="1:18" s="113" customFormat="1" ht="15" customHeight="1" x14ac:dyDescent="0.25">
      <c r="A79" s="195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O79" s="22"/>
      <c r="P79" s="22"/>
      <c r="Q79" s="22"/>
      <c r="R79" s="22"/>
    </row>
    <row r="80" spans="1:18" s="113" customFormat="1" ht="29.25" customHeight="1" x14ac:dyDescent="0.3">
      <c r="A80" s="316" t="s">
        <v>422</v>
      </c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8"/>
      <c r="O80" s="22"/>
      <c r="P80" s="22"/>
      <c r="Q80" s="22"/>
      <c r="R80" s="22"/>
    </row>
    <row r="81" spans="1:18" s="113" customFormat="1" ht="15" customHeight="1" x14ac:dyDescent="0.25">
      <c r="A81" s="195"/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O81" s="22"/>
      <c r="P81" s="22"/>
      <c r="Q81" s="22"/>
      <c r="R81" s="22"/>
    </row>
    <row r="82" spans="1:18" s="113" customFormat="1" ht="15" customHeight="1" x14ac:dyDescent="0.25">
      <c r="A82" s="212" t="s">
        <v>357</v>
      </c>
      <c r="B82" s="186">
        <v>34.5</v>
      </c>
      <c r="C82" s="191" t="s">
        <v>362</v>
      </c>
      <c r="D82" s="223">
        <v>0.25</v>
      </c>
      <c r="E82" s="224" t="s">
        <v>363</v>
      </c>
      <c r="F82" s="218">
        <f>ROUND(D82*B82,2)</f>
        <v>8.6300000000000008</v>
      </c>
      <c r="G82" s="199" t="s">
        <v>9</v>
      </c>
      <c r="H82" s="195"/>
      <c r="I82" s="195"/>
      <c r="J82" s="195"/>
      <c r="K82" s="195"/>
      <c r="L82" s="195"/>
      <c r="M82" s="195"/>
      <c r="O82" s="22"/>
      <c r="P82" s="22"/>
      <c r="Q82" s="22"/>
      <c r="R82" s="22"/>
    </row>
    <row r="83" spans="1:18" s="113" customFormat="1" ht="15" customHeight="1" x14ac:dyDescent="0.25">
      <c r="A83" s="212" t="s">
        <v>423</v>
      </c>
      <c r="B83" s="186">
        <v>21.1</v>
      </c>
      <c r="C83" s="191" t="s">
        <v>362</v>
      </c>
      <c r="D83" s="223">
        <v>0.25</v>
      </c>
      <c r="E83" s="224" t="s">
        <v>363</v>
      </c>
      <c r="F83" s="218">
        <f t="shared" ref="F83" si="2">ROUND(D83*B83,2)</f>
        <v>5.28</v>
      </c>
      <c r="G83" s="199" t="s">
        <v>9</v>
      </c>
      <c r="H83" s="195"/>
      <c r="I83" s="195"/>
      <c r="J83" s="195"/>
      <c r="K83" s="195"/>
      <c r="L83" s="195"/>
      <c r="M83" s="195"/>
      <c r="O83" s="22"/>
      <c r="P83" s="22"/>
      <c r="Q83" s="22"/>
      <c r="R83" s="22"/>
    </row>
    <row r="84" spans="1:18" s="113" customFormat="1" ht="15" customHeight="1" x14ac:dyDescent="0.25">
      <c r="A84" s="195"/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O84" s="22"/>
      <c r="P84" s="22"/>
      <c r="Q84" s="22"/>
      <c r="R84" s="22"/>
    </row>
    <row r="85" spans="1:18" s="113" customFormat="1" ht="15" customHeight="1" x14ac:dyDescent="0.25">
      <c r="A85" s="321" t="s">
        <v>334</v>
      </c>
      <c r="B85" s="322"/>
      <c r="C85" s="322"/>
      <c r="D85" s="322"/>
      <c r="E85" s="322"/>
      <c r="F85" s="322"/>
      <c r="G85" s="322"/>
      <c r="H85" s="322"/>
      <c r="I85" s="323"/>
      <c r="J85" s="81">
        <f>SUM(F82:F83)</f>
        <v>13.91</v>
      </c>
      <c r="K85" s="82" t="s">
        <v>9</v>
      </c>
      <c r="L85" s="89"/>
      <c r="M85" s="90"/>
      <c r="O85" s="22"/>
      <c r="P85" s="22"/>
      <c r="Q85" s="22"/>
      <c r="R85" s="22"/>
    </row>
    <row r="86" spans="1:18" s="113" customFormat="1" ht="15" customHeight="1" x14ac:dyDescent="0.25">
      <c r="A86" s="67"/>
      <c r="B86" s="30"/>
      <c r="C86" s="31"/>
      <c r="D86" s="27"/>
      <c r="E86" s="27"/>
      <c r="F86" s="22"/>
      <c r="G86" s="27"/>
      <c r="H86" s="29"/>
      <c r="I86" s="29"/>
      <c r="J86" s="28"/>
      <c r="K86" s="29"/>
      <c r="L86" s="22"/>
      <c r="M86" s="22"/>
      <c r="O86" s="22"/>
      <c r="P86" s="22"/>
      <c r="Q86" s="22"/>
      <c r="R86" s="22"/>
    </row>
    <row r="87" spans="1:18" s="113" customFormat="1" ht="15" customHeight="1" x14ac:dyDescent="0.25">
      <c r="A87" s="324" t="s">
        <v>335</v>
      </c>
      <c r="B87" s="325"/>
      <c r="C87" s="325"/>
      <c r="D87" s="325"/>
      <c r="E87" s="325"/>
      <c r="F87" s="325"/>
      <c r="G87" s="325"/>
      <c r="H87" s="325"/>
      <c r="I87" s="326"/>
      <c r="J87" s="87">
        <v>0</v>
      </c>
      <c r="K87" s="93" t="s">
        <v>9</v>
      </c>
      <c r="L87" s="88"/>
      <c r="M87" s="68"/>
      <c r="O87" s="22"/>
      <c r="P87" s="22"/>
      <c r="Q87" s="22"/>
      <c r="R87" s="22"/>
    </row>
    <row r="88" spans="1:18" s="113" customFormat="1" ht="15" customHeight="1" x14ac:dyDescent="0.25">
      <c r="A88" s="327" t="s">
        <v>336</v>
      </c>
      <c r="B88" s="328"/>
      <c r="C88" s="328"/>
      <c r="D88" s="328"/>
      <c r="E88" s="328"/>
      <c r="F88" s="328"/>
      <c r="G88" s="328"/>
      <c r="H88" s="328"/>
      <c r="I88" s="329"/>
      <c r="J88" s="92">
        <f>J85-J87</f>
        <v>13.91</v>
      </c>
      <c r="K88" s="94" t="s">
        <v>9</v>
      </c>
      <c r="L88" s="85"/>
      <c r="M88" s="86"/>
      <c r="O88" s="22"/>
      <c r="P88" s="22"/>
      <c r="Q88" s="22"/>
      <c r="R88" s="22"/>
    </row>
    <row r="89" spans="1:18" s="113" customFormat="1" ht="15" customHeight="1" x14ac:dyDescent="0.25">
      <c r="A89" s="313" t="s">
        <v>337</v>
      </c>
      <c r="B89" s="314"/>
      <c r="C89" s="314"/>
      <c r="D89" s="314"/>
      <c r="E89" s="314"/>
      <c r="F89" s="314"/>
      <c r="G89" s="314"/>
      <c r="H89" s="314"/>
      <c r="I89" s="315"/>
      <c r="J89" s="83">
        <f>J87+J88</f>
        <v>13.91</v>
      </c>
      <c r="K89" s="93" t="s">
        <v>9</v>
      </c>
      <c r="L89" s="91"/>
      <c r="M89" s="84"/>
      <c r="O89" s="22"/>
      <c r="P89" s="22"/>
      <c r="Q89" s="22"/>
      <c r="R89" s="22"/>
    </row>
    <row r="90" spans="1:18" s="113" customFormat="1" ht="15" customHeight="1" x14ac:dyDescent="0.25">
      <c r="A90" s="195"/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O90" s="22"/>
      <c r="P90" s="22"/>
      <c r="Q90" s="22"/>
      <c r="R90" s="22"/>
    </row>
    <row r="91" spans="1:18" s="113" customFormat="1" ht="15" customHeight="1" x14ac:dyDescent="0.3">
      <c r="A91" s="311" t="s">
        <v>358</v>
      </c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O91" s="22"/>
      <c r="P91" s="22"/>
      <c r="Q91" s="22"/>
      <c r="R91" s="22"/>
    </row>
    <row r="92" spans="1:18" s="113" customFormat="1" ht="15" customHeight="1" x14ac:dyDescent="0.25">
      <c r="A92" s="195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O92" s="22"/>
      <c r="P92" s="22"/>
      <c r="Q92" s="22"/>
      <c r="R92" s="22"/>
    </row>
    <row r="93" spans="1:18" s="113" customFormat="1" ht="30" customHeight="1" x14ac:dyDescent="0.3">
      <c r="A93" s="316" t="s">
        <v>432</v>
      </c>
      <c r="B93" s="317"/>
      <c r="C93" s="317"/>
      <c r="D93" s="317"/>
      <c r="E93" s="317"/>
      <c r="F93" s="317"/>
      <c r="G93" s="317"/>
      <c r="H93" s="317"/>
      <c r="I93" s="317"/>
      <c r="J93" s="317"/>
      <c r="K93" s="317"/>
      <c r="L93" s="317"/>
      <c r="M93" s="318"/>
      <c r="O93" s="22"/>
      <c r="P93" s="22"/>
      <c r="Q93" s="22"/>
      <c r="R93" s="22"/>
    </row>
    <row r="94" spans="1:18" s="113" customFormat="1" ht="15" customHeight="1" x14ac:dyDescent="0.25">
      <c r="A94" s="195"/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O94" s="22"/>
      <c r="P94" s="22"/>
      <c r="Q94" s="22"/>
      <c r="R94" s="22"/>
    </row>
    <row r="95" spans="1:18" s="113" customFormat="1" ht="15" customHeight="1" x14ac:dyDescent="0.25">
      <c r="A95" s="195"/>
      <c r="B95" s="319" t="s">
        <v>360</v>
      </c>
      <c r="C95" s="320"/>
      <c r="D95" s="330" t="s">
        <v>361</v>
      </c>
      <c r="E95" s="331"/>
      <c r="F95" s="330" t="s">
        <v>353</v>
      </c>
      <c r="G95" s="331"/>
      <c r="H95" s="195"/>
      <c r="I95" s="195"/>
      <c r="J95" s="195"/>
      <c r="K95" s="195"/>
      <c r="L95" s="195"/>
      <c r="M95" s="195"/>
      <c r="O95" s="22"/>
      <c r="P95" s="22"/>
      <c r="Q95" s="22"/>
      <c r="R95" s="22"/>
    </row>
    <row r="96" spans="1:18" s="113" customFormat="1" ht="15" customHeight="1" x14ac:dyDescent="0.25">
      <c r="A96" s="193" t="s">
        <v>424</v>
      </c>
      <c r="B96" s="186">
        <v>6.39</v>
      </c>
      <c r="C96" s="191" t="s">
        <v>362</v>
      </c>
      <c r="D96" s="206">
        <v>2.8</v>
      </c>
      <c r="E96" s="207" t="s">
        <v>363</v>
      </c>
      <c r="F96" s="209">
        <f>ROUND(D96*B96,2)</f>
        <v>17.89</v>
      </c>
      <c r="G96" s="207" t="s">
        <v>9</v>
      </c>
      <c r="H96" s="195"/>
      <c r="I96" s="195"/>
      <c r="J96" s="195"/>
      <c r="K96" s="195"/>
      <c r="L96" s="195"/>
      <c r="M96" s="195"/>
      <c r="O96" s="22"/>
      <c r="P96" s="22"/>
      <c r="Q96" s="22"/>
      <c r="R96" s="22"/>
    </row>
    <row r="97" spans="1:18" s="113" customFormat="1" ht="15" customHeight="1" x14ac:dyDescent="0.25">
      <c r="A97" s="193" t="s">
        <v>424</v>
      </c>
      <c r="B97" s="187">
        <v>6.39</v>
      </c>
      <c r="C97" s="191" t="s">
        <v>362</v>
      </c>
      <c r="D97" s="208">
        <v>2.8</v>
      </c>
      <c r="E97" s="199" t="s">
        <v>363</v>
      </c>
      <c r="F97" s="198">
        <f>ROUND(D97*B97,2)</f>
        <v>17.89</v>
      </c>
      <c r="G97" s="199" t="s">
        <v>9</v>
      </c>
      <c r="H97" s="195"/>
      <c r="I97" s="195"/>
      <c r="J97" s="195"/>
      <c r="K97" s="195"/>
      <c r="L97" s="195"/>
      <c r="M97" s="195"/>
      <c r="O97" s="22"/>
      <c r="P97" s="22"/>
      <c r="Q97" s="22"/>
      <c r="R97" s="22"/>
    </row>
    <row r="98" spans="1:18" s="113" customFormat="1" ht="15" customHeight="1" x14ac:dyDescent="0.25">
      <c r="A98" s="193" t="s">
        <v>424</v>
      </c>
      <c r="B98" s="186">
        <v>10.38</v>
      </c>
      <c r="C98" s="191" t="s">
        <v>362</v>
      </c>
      <c r="D98" s="208">
        <v>2.8</v>
      </c>
      <c r="E98" s="199" t="s">
        <v>363</v>
      </c>
      <c r="F98" s="198">
        <f t="shared" ref="F98:F107" si="3">ROUND(D98*B98,2)</f>
        <v>29.06</v>
      </c>
      <c r="G98" s="199" t="s">
        <v>9</v>
      </c>
      <c r="H98" s="195"/>
      <c r="I98" s="195"/>
      <c r="J98" s="195"/>
      <c r="K98" s="195"/>
      <c r="L98" s="195"/>
      <c r="M98" s="195"/>
      <c r="O98" s="22"/>
      <c r="P98" s="22"/>
      <c r="Q98" s="22"/>
      <c r="R98" s="22"/>
    </row>
    <row r="99" spans="1:18" s="113" customFormat="1" ht="15" customHeight="1" x14ac:dyDescent="0.25">
      <c r="A99" s="194" t="s">
        <v>373</v>
      </c>
      <c r="B99" s="188">
        <v>6.09</v>
      </c>
      <c r="C99" s="191" t="s">
        <v>362</v>
      </c>
      <c r="D99" s="208">
        <v>2.8</v>
      </c>
      <c r="E99" s="199" t="s">
        <v>363</v>
      </c>
      <c r="F99" s="198">
        <f t="shared" si="3"/>
        <v>17.05</v>
      </c>
      <c r="G99" s="199" t="s">
        <v>9</v>
      </c>
      <c r="H99" s="195"/>
      <c r="I99" s="195"/>
      <c r="J99" s="195"/>
      <c r="K99" s="195"/>
      <c r="L99" s="195"/>
      <c r="M99" s="195"/>
      <c r="O99" s="22"/>
      <c r="P99" s="22"/>
      <c r="Q99" s="22"/>
      <c r="R99" s="22"/>
    </row>
    <row r="100" spans="1:18" s="113" customFormat="1" ht="15" customHeight="1" x14ac:dyDescent="0.25">
      <c r="A100" s="194" t="s">
        <v>424</v>
      </c>
      <c r="B100" s="188">
        <v>6.98</v>
      </c>
      <c r="C100" s="191" t="s">
        <v>362</v>
      </c>
      <c r="D100" s="208">
        <v>2.8</v>
      </c>
      <c r="E100" s="199" t="s">
        <v>363</v>
      </c>
      <c r="F100" s="198">
        <f t="shared" si="3"/>
        <v>19.54</v>
      </c>
      <c r="G100" s="199" t="s">
        <v>9</v>
      </c>
      <c r="H100" s="195"/>
      <c r="I100" s="195"/>
      <c r="J100" s="195"/>
      <c r="K100" s="195"/>
      <c r="L100" s="195"/>
      <c r="M100" s="195"/>
      <c r="O100" s="22"/>
      <c r="P100" s="22"/>
      <c r="Q100" s="22"/>
      <c r="R100" s="22"/>
    </row>
    <row r="101" spans="1:18" s="113" customFormat="1" ht="15" customHeight="1" x14ac:dyDescent="0.25">
      <c r="A101" s="194" t="s">
        <v>425</v>
      </c>
      <c r="B101" s="188">
        <v>9.98</v>
      </c>
      <c r="C101" s="191" t="s">
        <v>362</v>
      </c>
      <c r="D101" s="208">
        <v>2.8</v>
      </c>
      <c r="E101" s="199" t="s">
        <v>363</v>
      </c>
      <c r="F101" s="198">
        <f t="shared" si="3"/>
        <v>27.94</v>
      </c>
      <c r="G101" s="199" t="s">
        <v>9</v>
      </c>
      <c r="H101" s="195"/>
      <c r="I101" s="195"/>
      <c r="J101" s="195"/>
      <c r="K101" s="195"/>
      <c r="L101" s="195"/>
      <c r="M101" s="195"/>
      <c r="O101" s="22"/>
      <c r="P101" s="22"/>
      <c r="Q101" s="22"/>
      <c r="R101" s="22"/>
    </row>
    <row r="102" spans="1:18" s="113" customFormat="1" ht="15" customHeight="1" x14ac:dyDescent="0.25">
      <c r="A102" s="194" t="s">
        <v>380</v>
      </c>
      <c r="B102" s="188">
        <v>9.98</v>
      </c>
      <c r="C102" s="191" t="s">
        <v>362</v>
      </c>
      <c r="D102" s="208">
        <v>2.8</v>
      </c>
      <c r="E102" s="199" t="s">
        <v>363</v>
      </c>
      <c r="F102" s="198">
        <f t="shared" si="3"/>
        <v>27.94</v>
      </c>
      <c r="G102" s="199" t="s">
        <v>9</v>
      </c>
      <c r="H102" s="195"/>
      <c r="I102" s="195"/>
      <c r="J102" s="195"/>
      <c r="K102" s="195"/>
      <c r="L102" s="195"/>
      <c r="M102" s="195"/>
      <c r="O102" s="22"/>
      <c r="P102" s="22"/>
      <c r="Q102" s="22"/>
      <c r="R102" s="22"/>
    </row>
    <row r="103" spans="1:18" s="113" customFormat="1" ht="15" customHeight="1" x14ac:dyDescent="0.25">
      <c r="A103" s="194" t="s">
        <v>426</v>
      </c>
      <c r="B103" s="188">
        <v>4.13</v>
      </c>
      <c r="C103" s="191" t="s">
        <v>362</v>
      </c>
      <c r="D103" s="208">
        <v>2.8</v>
      </c>
      <c r="E103" s="199" t="s">
        <v>363</v>
      </c>
      <c r="F103" s="198">
        <f t="shared" si="3"/>
        <v>11.56</v>
      </c>
      <c r="G103" s="199" t="s">
        <v>9</v>
      </c>
      <c r="H103" s="195"/>
      <c r="I103" s="195"/>
      <c r="J103" s="195"/>
      <c r="K103" s="195"/>
      <c r="L103" s="195"/>
      <c r="M103" s="195"/>
      <c r="O103" s="22"/>
      <c r="P103" s="22"/>
      <c r="Q103" s="22"/>
      <c r="R103" s="22"/>
    </row>
    <row r="104" spans="1:18" s="113" customFormat="1" ht="15" customHeight="1" x14ac:dyDescent="0.25">
      <c r="A104" s="194" t="s">
        <v>426</v>
      </c>
      <c r="B104" s="188">
        <v>4.13</v>
      </c>
      <c r="C104" s="191" t="s">
        <v>362</v>
      </c>
      <c r="D104" s="208">
        <v>2.8</v>
      </c>
      <c r="E104" s="199" t="s">
        <v>363</v>
      </c>
      <c r="F104" s="198">
        <f t="shared" si="3"/>
        <v>11.56</v>
      </c>
      <c r="G104" s="199" t="s">
        <v>9</v>
      </c>
      <c r="H104" s="195"/>
      <c r="I104" s="195"/>
      <c r="J104" s="195"/>
      <c r="K104" s="195"/>
      <c r="L104" s="195"/>
      <c r="M104" s="195"/>
      <c r="O104" s="22"/>
      <c r="P104" s="22"/>
      <c r="Q104" s="22"/>
      <c r="R104" s="22"/>
    </row>
    <row r="105" spans="1:18" s="113" customFormat="1" ht="15" customHeight="1" x14ac:dyDescent="0.25">
      <c r="A105" s="194" t="s">
        <v>426</v>
      </c>
      <c r="B105" s="188">
        <v>4.13</v>
      </c>
      <c r="C105" s="191" t="s">
        <v>362</v>
      </c>
      <c r="D105" s="208">
        <v>2.8</v>
      </c>
      <c r="E105" s="199" t="s">
        <v>363</v>
      </c>
      <c r="F105" s="198">
        <f t="shared" si="3"/>
        <v>11.56</v>
      </c>
      <c r="G105" s="199" t="s">
        <v>9</v>
      </c>
      <c r="H105" s="195"/>
      <c r="I105" s="195"/>
      <c r="J105" s="195"/>
      <c r="K105" s="195"/>
      <c r="L105" s="195"/>
      <c r="M105" s="195"/>
      <c r="O105" s="22"/>
      <c r="P105" s="22"/>
      <c r="Q105" s="22"/>
      <c r="R105" s="22"/>
    </row>
    <row r="106" spans="1:18" s="113" customFormat="1" ht="15" customHeight="1" x14ac:dyDescent="0.25">
      <c r="A106" s="194" t="s">
        <v>427</v>
      </c>
      <c r="B106" s="188">
        <v>8.19</v>
      </c>
      <c r="C106" s="191" t="s">
        <v>362</v>
      </c>
      <c r="D106" s="208">
        <v>2.8</v>
      </c>
      <c r="E106" s="199" t="s">
        <v>363</v>
      </c>
      <c r="F106" s="198">
        <f t="shared" si="3"/>
        <v>22.93</v>
      </c>
      <c r="G106" s="199" t="s">
        <v>9</v>
      </c>
      <c r="H106" s="195"/>
      <c r="I106" s="195"/>
      <c r="J106" s="195"/>
      <c r="K106" s="195"/>
      <c r="L106" s="195"/>
      <c r="M106" s="195"/>
      <c r="O106" s="22"/>
      <c r="P106" s="22"/>
      <c r="Q106" s="22"/>
      <c r="R106" s="22"/>
    </row>
    <row r="107" spans="1:18" s="113" customFormat="1" ht="15" customHeight="1" x14ac:dyDescent="0.25">
      <c r="A107" s="194" t="s">
        <v>382</v>
      </c>
      <c r="B107" s="188">
        <v>8.98</v>
      </c>
      <c r="C107" s="191" t="s">
        <v>362</v>
      </c>
      <c r="D107" s="208">
        <v>2.8</v>
      </c>
      <c r="E107" s="199" t="s">
        <v>363</v>
      </c>
      <c r="F107" s="198">
        <f t="shared" si="3"/>
        <v>25.14</v>
      </c>
      <c r="G107" s="199" t="s">
        <v>9</v>
      </c>
      <c r="H107" s="195"/>
      <c r="I107" s="195"/>
      <c r="J107" s="195"/>
      <c r="K107" s="195"/>
      <c r="L107" s="195"/>
      <c r="M107" s="195"/>
      <c r="O107" s="22"/>
      <c r="P107" s="22"/>
      <c r="Q107" s="22"/>
      <c r="R107" s="22"/>
    </row>
    <row r="108" spans="1:18" s="113" customFormat="1" ht="15" customHeight="1" x14ac:dyDescent="0.25">
      <c r="A108" s="330" t="s">
        <v>394</v>
      </c>
      <c r="B108" s="336"/>
      <c r="C108" s="336"/>
      <c r="D108" s="336"/>
      <c r="E108" s="331"/>
      <c r="F108" s="217">
        <f>SUM(F96:F107)</f>
        <v>240.06</v>
      </c>
      <c r="G108" s="199" t="s">
        <v>9</v>
      </c>
      <c r="H108" s="195"/>
      <c r="I108" s="195"/>
      <c r="J108" s="195"/>
      <c r="K108" s="195"/>
      <c r="L108" s="195"/>
      <c r="M108" s="195"/>
      <c r="O108" s="22"/>
      <c r="P108" s="22"/>
      <c r="Q108" s="22"/>
      <c r="R108" s="22"/>
    </row>
    <row r="109" spans="1:18" s="113" customFormat="1" ht="15" customHeight="1" x14ac:dyDescent="0.25">
      <c r="A109" s="195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O109" s="22"/>
      <c r="P109" s="22"/>
      <c r="Q109" s="22"/>
      <c r="R109" s="22"/>
    </row>
    <row r="110" spans="1:18" s="113" customFormat="1" ht="15" customHeight="1" x14ac:dyDescent="0.25">
      <c r="A110" s="210"/>
      <c r="B110" s="210" t="s">
        <v>385</v>
      </c>
      <c r="C110" s="204"/>
      <c r="D110" s="211" t="s">
        <v>386</v>
      </c>
      <c r="E110" s="211"/>
      <c r="F110" s="210" t="s">
        <v>387</v>
      </c>
      <c r="G110" s="204"/>
      <c r="H110" s="211" t="s">
        <v>309</v>
      </c>
      <c r="I110" s="204"/>
      <c r="J110" s="195"/>
      <c r="K110" s="195"/>
      <c r="L110" s="195"/>
      <c r="M110" s="195"/>
      <c r="O110" s="22"/>
      <c r="P110" s="22"/>
      <c r="Q110" s="22"/>
      <c r="R110" s="22"/>
    </row>
    <row r="111" spans="1:18" s="113" customFormat="1" ht="15" customHeight="1" x14ac:dyDescent="0.25">
      <c r="A111" s="212" t="s">
        <v>395</v>
      </c>
      <c r="B111" s="186">
        <v>1</v>
      </c>
      <c r="C111" s="191" t="s">
        <v>389</v>
      </c>
      <c r="D111" s="205">
        <v>0.8</v>
      </c>
      <c r="E111" s="213" t="s">
        <v>389</v>
      </c>
      <c r="F111" s="186">
        <v>6</v>
      </c>
      <c r="G111" s="191" t="s">
        <v>390</v>
      </c>
      <c r="H111" s="205">
        <f t="shared" ref="H111" si="4">B111*D111*F111</f>
        <v>4.8000000000000007</v>
      </c>
      <c r="I111" s="214" t="s">
        <v>9</v>
      </c>
      <c r="J111" s="195"/>
      <c r="K111" s="195"/>
      <c r="L111" s="195"/>
      <c r="M111" s="195"/>
      <c r="O111" s="22"/>
      <c r="P111" s="22"/>
      <c r="Q111" s="22"/>
      <c r="R111" s="22"/>
    </row>
    <row r="112" spans="1:18" s="113" customFormat="1" ht="15" customHeight="1" x14ac:dyDescent="0.25">
      <c r="A112" s="210" t="s">
        <v>398</v>
      </c>
      <c r="B112" s="187">
        <v>1</v>
      </c>
      <c r="C112" s="204" t="s">
        <v>389</v>
      </c>
      <c r="D112" s="201">
        <v>0.4</v>
      </c>
      <c r="E112" s="211" t="s">
        <v>389</v>
      </c>
      <c r="F112" s="187">
        <v>1</v>
      </c>
      <c r="G112" s="204" t="s">
        <v>390</v>
      </c>
      <c r="H112" s="226">
        <f t="shared" ref="H112:H118" si="5">B112*D112*F112</f>
        <v>0.4</v>
      </c>
      <c r="I112" s="227" t="s">
        <v>9</v>
      </c>
      <c r="J112" s="195"/>
      <c r="K112" s="195"/>
      <c r="L112" s="195"/>
      <c r="M112" s="195"/>
      <c r="O112" s="22"/>
      <c r="P112" s="22"/>
      <c r="Q112" s="22"/>
      <c r="R112" s="22"/>
    </row>
    <row r="113" spans="1:18" s="113" customFormat="1" ht="15" customHeight="1" x14ac:dyDescent="0.25">
      <c r="A113" s="212" t="s">
        <v>431</v>
      </c>
      <c r="B113" s="186">
        <v>1</v>
      </c>
      <c r="C113" s="204" t="s">
        <v>389</v>
      </c>
      <c r="D113" s="205">
        <v>0.4</v>
      </c>
      <c r="E113" s="211" t="s">
        <v>389</v>
      </c>
      <c r="F113" s="186">
        <v>5</v>
      </c>
      <c r="G113" s="204" t="s">
        <v>390</v>
      </c>
      <c r="H113" s="226">
        <f t="shared" si="5"/>
        <v>2</v>
      </c>
      <c r="I113" s="227" t="s">
        <v>9</v>
      </c>
      <c r="J113" s="195"/>
      <c r="K113" s="195"/>
      <c r="L113" s="195"/>
      <c r="M113" s="195"/>
      <c r="O113" s="22"/>
      <c r="P113" s="22"/>
      <c r="Q113" s="22"/>
      <c r="R113" s="22"/>
    </row>
    <row r="114" spans="1:18" s="113" customFormat="1" ht="15" customHeight="1" x14ac:dyDescent="0.25">
      <c r="A114" s="212" t="s">
        <v>428</v>
      </c>
      <c r="B114" s="186">
        <v>1.2</v>
      </c>
      <c r="C114" s="191" t="s">
        <v>389</v>
      </c>
      <c r="D114" s="205">
        <v>2.1</v>
      </c>
      <c r="E114" s="213" t="s">
        <v>389</v>
      </c>
      <c r="F114" s="186">
        <v>2</v>
      </c>
      <c r="G114" s="191" t="s">
        <v>390</v>
      </c>
      <c r="H114" s="205">
        <f t="shared" si="5"/>
        <v>5.04</v>
      </c>
      <c r="I114" s="214" t="s">
        <v>9</v>
      </c>
      <c r="J114" s="195"/>
      <c r="K114" s="195"/>
      <c r="L114" s="195"/>
      <c r="M114" s="195"/>
      <c r="O114" s="22"/>
      <c r="P114" s="22"/>
      <c r="Q114" s="22"/>
      <c r="R114" s="22"/>
    </row>
    <row r="115" spans="1:18" s="113" customFormat="1" ht="15" customHeight="1" x14ac:dyDescent="0.25">
      <c r="A115" s="212" t="s">
        <v>430</v>
      </c>
      <c r="B115" s="187">
        <v>0.55000000000000004</v>
      </c>
      <c r="C115" s="191" t="s">
        <v>389</v>
      </c>
      <c r="D115" s="201">
        <v>2.1</v>
      </c>
      <c r="E115" s="213" t="s">
        <v>389</v>
      </c>
      <c r="F115" s="187">
        <v>2</v>
      </c>
      <c r="G115" s="191" t="s">
        <v>390</v>
      </c>
      <c r="H115" s="205">
        <f t="shared" si="5"/>
        <v>2.3100000000000005</v>
      </c>
      <c r="I115" s="214" t="s">
        <v>9</v>
      </c>
      <c r="J115" s="195"/>
      <c r="K115" s="195"/>
      <c r="L115" s="195"/>
      <c r="M115" s="195"/>
      <c r="O115" s="22"/>
      <c r="P115" s="22"/>
      <c r="Q115" s="22"/>
      <c r="R115" s="22"/>
    </row>
    <row r="116" spans="1:18" s="113" customFormat="1" ht="15" customHeight="1" x14ac:dyDescent="0.25">
      <c r="A116" s="212" t="s">
        <v>400</v>
      </c>
      <c r="B116" s="186">
        <v>0.8</v>
      </c>
      <c r="C116" s="191" t="s">
        <v>389</v>
      </c>
      <c r="D116" s="205">
        <v>2.1</v>
      </c>
      <c r="E116" s="213" t="s">
        <v>389</v>
      </c>
      <c r="F116" s="186">
        <v>4</v>
      </c>
      <c r="G116" s="191" t="s">
        <v>390</v>
      </c>
      <c r="H116" s="205">
        <f t="shared" si="5"/>
        <v>6.7200000000000006</v>
      </c>
      <c r="I116" s="214" t="s">
        <v>9</v>
      </c>
      <c r="J116" s="195"/>
      <c r="K116" s="195"/>
      <c r="L116" s="195"/>
      <c r="M116" s="195"/>
      <c r="O116" s="22"/>
      <c r="P116" s="22"/>
      <c r="Q116" s="22"/>
      <c r="R116" s="22"/>
    </row>
    <row r="117" spans="1:18" s="113" customFormat="1" ht="15" customHeight="1" x14ac:dyDescent="0.25">
      <c r="A117" s="212" t="s">
        <v>391</v>
      </c>
      <c r="B117" s="186">
        <v>0.9</v>
      </c>
      <c r="C117" s="191" t="s">
        <v>389</v>
      </c>
      <c r="D117" s="205">
        <v>2.1</v>
      </c>
      <c r="E117" s="213" t="s">
        <v>389</v>
      </c>
      <c r="F117" s="186">
        <v>3</v>
      </c>
      <c r="G117" s="191" t="s">
        <v>390</v>
      </c>
      <c r="H117" s="205">
        <f t="shared" si="5"/>
        <v>5.67</v>
      </c>
      <c r="I117" s="191" t="s">
        <v>9</v>
      </c>
      <c r="J117" s="195"/>
      <c r="K117" s="195"/>
      <c r="L117" s="195"/>
      <c r="M117" s="195"/>
      <c r="O117" s="22"/>
      <c r="P117" s="22"/>
      <c r="Q117" s="22"/>
      <c r="R117" s="22"/>
    </row>
    <row r="118" spans="1:18" s="113" customFormat="1" ht="15" customHeight="1" x14ac:dyDescent="0.25">
      <c r="A118" s="212" t="s">
        <v>419</v>
      </c>
      <c r="B118" s="186">
        <v>0.9</v>
      </c>
      <c r="C118" s="191" t="s">
        <v>389</v>
      </c>
      <c r="D118" s="205">
        <v>2.1</v>
      </c>
      <c r="E118" s="213" t="s">
        <v>389</v>
      </c>
      <c r="F118" s="186">
        <v>2</v>
      </c>
      <c r="G118" s="191" t="s">
        <v>390</v>
      </c>
      <c r="H118" s="205">
        <f t="shared" si="5"/>
        <v>3.7800000000000002</v>
      </c>
      <c r="I118" s="214" t="s">
        <v>9</v>
      </c>
      <c r="J118" s="195"/>
      <c r="K118" s="195"/>
      <c r="L118" s="195"/>
      <c r="M118" s="195"/>
      <c r="O118" s="22"/>
      <c r="P118" s="22"/>
      <c r="Q118" s="22"/>
      <c r="R118" s="22"/>
    </row>
    <row r="119" spans="1:18" s="113" customFormat="1" ht="15" customHeight="1" x14ac:dyDescent="0.25">
      <c r="A119" s="216" t="s">
        <v>393</v>
      </c>
      <c r="B119" s="188">
        <f>SUM(H111:H118)</f>
        <v>30.720000000000006</v>
      </c>
      <c r="C119" s="190" t="s">
        <v>9</v>
      </c>
      <c r="D119" s="185"/>
      <c r="E119" s="185"/>
      <c r="F119" s="185"/>
      <c r="G119" s="185"/>
      <c r="H119" s="185"/>
      <c r="I119" s="185"/>
      <c r="J119" s="195"/>
      <c r="K119" s="195"/>
      <c r="L119" s="195"/>
      <c r="M119" s="195"/>
      <c r="O119" s="22"/>
      <c r="P119" s="22"/>
      <c r="Q119" s="22"/>
      <c r="R119" s="22"/>
    </row>
    <row r="120" spans="1:18" s="113" customFormat="1" ht="15" customHeight="1" x14ac:dyDescent="0.25">
      <c r="A120" s="195"/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O120" s="22"/>
      <c r="P120" s="22"/>
      <c r="Q120" s="22"/>
      <c r="R120" s="22"/>
    </row>
    <row r="121" spans="1:18" s="113" customFormat="1" ht="15" customHeight="1" x14ac:dyDescent="0.25">
      <c r="A121" s="195"/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O121" s="22"/>
      <c r="P121" s="22"/>
      <c r="Q121" s="22"/>
      <c r="R121" s="22"/>
    </row>
    <row r="122" spans="1:18" s="113" customFormat="1" ht="15" customHeight="1" x14ac:dyDescent="0.25">
      <c r="A122" s="321" t="s">
        <v>334</v>
      </c>
      <c r="B122" s="322"/>
      <c r="C122" s="322"/>
      <c r="D122" s="322"/>
      <c r="E122" s="322"/>
      <c r="F122" s="322"/>
      <c r="G122" s="322"/>
      <c r="H122" s="322"/>
      <c r="I122" s="323"/>
      <c r="J122" s="81">
        <f>F108-B119+0.03</f>
        <v>209.37</v>
      </c>
      <c r="K122" s="82" t="s">
        <v>9</v>
      </c>
      <c r="L122" s="89"/>
      <c r="M122" s="90"/>
      <c r="O122" s="22"/>
      <c r="P122" s="22"/>
      <c r="Q122" s="22"/>
      <c r="R122" s="22"/>
    </row>
    <row r="123" spans="1:18" s="113" customFormat="1" ht="15" customHeight="1" x14ac:dyDescent="0.25">
      <c r="A123" s="67"/>
      <c r="B123" s="30"/>
      <c r="C123" s="31"/>
      <c r="D123" s="27"/>
      <c r="E123" s="27"/>
      <c r="F123" s="22"/>
      <c r="G123" s="27"/>
      <c r="H123" s="29"/>
      <c r="I123" s="29"/>
      <c r="J123" s="28"/>
      <c r="K123" s="29"/>
      <c r="L123" s="22"/>
      <c r="M123" s="22"/>
      <c r="O123" s="22"/>
      <c r="P123" s="22"/>
      <c r="Q123" s="22"/>
      <c r="R123" s="22"/>
    </row>
    <row r="124" spans="1:18" s="113" customFormat="1" ht="15" customHeight="1" x14ac:dyDescent="0.25">
      <c r="A124" s="324" t="s">
        <v>335</v>
      </c>
      <c r="B124" s="325"/>
      <c r="C124" s="325"/>
      <c r="D124" s="325"/>
      <c r="E124" s="325"/>
      <c r="F124" s="325"/>
      <c r="G124" s="325"/>
      <c r="H124" s="325"/>
      <c r="I124" s="326"/>
      <c r="J124" s="87">
        <v>0</v>
      </c>
      <c r="K124" s="93" t="s">
        <v>9</v>
      </c>
      <c r="L124" s="88"/>
      <c r="M124" s="68"/>
      <c r="O124" s="22"/>
      <c r="P124" s="22"/>
      <c r="Q124" s="22"/>
      <c r="R124" s="22"/>
    </row>
    <row r="125" spans="1:18" s="113" customFormat="1" ht="15" customHeight="1" x14ac:dyDescent="0.25">
      <c r="A125" s="327" t="s">
        <v>336</v>
      </c>
      <c r="B125" s="328"/>
      <c r="C125" s="328"/>
      <c r="D125" s="328"/>
      <c r="E125" s="328"/>
      <c r="F125" s="328"/>
      <c r="G125" s="328"/>
      <c r="H125" s="328"/>
      <c r="I125" s="329"/>
      <c r="J125" s="92">
        <f>J122-J124</f>
        <v>209.37</v>
      </c>
      <c r="K125" s="94" t="s">
        <v>9</v>
      </c>
      <c r="L125" s="85"/>
      <c r="M125" s="86"/>
      <c r="O125" s="22"/>
      <c r="P125" s="22"/>
      <c r="Q125" s="22"/>
      <c r="R125" s="22"/>
    </row>
    <row r="126" spans="1:18" s="113" customFormat="1" ht="15" customHeight="1" x14ac:dyDescent="0.25">
      <c r="A126" s="313" t="s">
        <v>337</v>
      </c>
      <c r="B126" s="314"/>
      <c r="C126" s="314"/>
      <c r="D126" s="314"/>
      <c r="E126" s="314"/>
      <c r="F126" s="314"/>
      <c r="G126" s="314"/>
      <c r="H126" s="314"/>
      <c r="I126" s="315"/>
      <c r="J126" s="83">
        <f>J124+J125</f>
        <v>209.37</v>
      </c>
      <c r="K126" s="93" t="s">
        <v>9</v>
      </c>
      <c r="L126" s="91"/>
      <c r="M126" s="84"/>
      <c r="O126" s="22"/>
      <c r="P126" s="22"/>
      <c r="Q126" s="22"/>
      <c r="R126" s="22"/>
    </row>
    <row r="127" spans="1:18" s="113" customFormat="1" ht="15" customHeight="1" x14ac:dyDescent="0.25">
      <c r="A127" s="195"/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O127" s="22"/>
      <c r="P127" s="22"/>
      <c r="Q127" s="22"/>
      <c r="R127" s="22"/>
    </row>
    <row r="128" spans="1:18" s="113" customFormat="1" ht="15" customHeight="1" x14ac:dyDescent="0.3">
      <c r="A128" s="316" t="s">
        <v>359</v>
      </c>
      <c r="B128" s="317"/>
      <c r="C128" s="317"/>
      <c r="D128" s="317"/>
      <c r="E128" s="317"/>
      <c r="F128" s="317"/>
      <c r="G128" s="317"/>
      <c r="H128" s="317"/>
      <c r="I128" s="317"/>
      <c r="J128" s="317"/>
      <c r="K128" s="317"/>
      <c r="L128" s="317"/>
      <c r="M128" s="318"/>
      <c r="O128" s="22"/>
      <c r="P128" s="22"/>
      <c r="Q128" s="22"/>
      <c r="R128" s="22"/>
    </row>
    <row r="129" spans="1:18" s="113" customFormat="1" ht="15" customHeight="1" x14ac:dyDescent="0.25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O129" s="22"/>
      <c r="P129" s="22"/>
      <c r="Q129" s="22"/>
      <c r="R129" s="22"/>
    </row>
    <row r="130" spans="1:18" s="113" customFormat="1" ht="15" customHeight="1" x14ac:dyDescent="0.25">
      <c r="A130" s="195"/>
      <c r="B130" s="319" t="s">
        <v>360</v>
      </c>
      <c r="C130" s="320"/>
      <c r="D130" s="330" t="s">
        <v>361</v>
      </c>
      <c r="E130" s="331"/>
      <c r="F130" s="330" t="s">
        <v>364</v>
      </c>
      <c r="G130" s="331"/>
      <c r="H130" s="195"/>
      <c r="I130" s="195"/>
      <c r="J130" s="195"/>
      <c r="K130" s="195"/>
      <c r="L130" s="195"/>
      <c r="M130" s="195"/>
      <c r="O130" s="22"/>
      <c r="P130" s="22"/>
      <c r="Q130" s="22"/>
      <c r="R130" s="22"/>
    </row>
    <row r="131" spans="1:18" s="113" customFormat="1" ht="15" customHeight="1" x14ac:dyDescent="0.25">
      <c r="A131" s="193" t="s">
        <v>435</v>
      </c>
      <c r="B131" s="186">
        <v>3.04</v>
      </c>
      <c r="C131" s="191" t="s">
        <v>362</v>
      </c>
      <c r="D131" s="218">
        <v>5.15</v>
      </c>
      <c r="E131" s="199" t="s">
        <v>363</v>
      </c>
      <c r="F131" s="198">
        <f>ROUND(B131*D131,2)</f>
        <v>15.66</v>
      </c>
      <c r="G131" s="199" t="s">
        <v>9</v>
      </c>
      <c r="H131" s="195"/>
      <c r="I131" s="195"/>
      <c r="J131" s="195"/>
      <c r="K131" s="195"/>
      <c r="L131" s="195"/>
      <c r="M131" s="195"/>
      <c r="O131" s="22"/>
      <c r="P131" s="22"/>
      <c r="Q131" s="22"/>
      <c r="R131" s="22"/>
    </row>
    <row r="132" spans="1:18" s="113" customFormat="1" ht="15" customHeight="1" x14ac:dyDescent="0.25">
      <c r="A132" s="193" t="s">
        <v>435</v>
      </c>
      <c r="B132" s="186">
        <v>3.04</v>
      </c>
      <c r="C132" s="191" t="s">
        <v>362</v>
      </c>
      <c r="D132" s="218">
        <v>5.15</v>
      </c>
      <c r="E132" s="199" t="s">
        <v>363</v>
      </c>
      <c r="F132" s="198">
        <f t="shared" ref="F132:F135" si="6">ROUND(B132*D132,2)</f>
        <v>15.66</v>
      </c>
      <c r="G132" s="199" t="s">
        <v>9</v>
      </c>
      <c r="H132" s="195"/>
      <c r="I132" s="195"/>
      <c r="J132" s="195"/>
      <c r="K132" s="195"/>
      <c r="L132" s="195"/>
      <c r="M132" s="195"/>
      <c r="O132" s="22"/>
      <c r="P132" s="22"/>
      <c r="Q132" s="22"/>
      <c r="R132" s="22"/>
    </row>
    <row r="133" spans="1:18" s="113" customFormat="1" ht="15" customHeight="1" x14ac:dyDescent="0.25">
      <c r="A133" s="193" t="s">
        <v>436</v>
      </c>
      <c r="B133" s="186">
        <v>4.3899999999999997</v>
      </c>
      <c r="C133" s="191" t="s">
        <v>362</v>
      </c>
      <c r="D133" s="218">
        <v>7.05</v>
      </c>
      <c r="E133" s="199" t="s">
        <v>363</v>
      </c>
      <c r="F133" s="198">
        <f t="shared" si="6"/>
        <v>30.95</v>
      </c>
      <c r="G133" s="199" t="s">
        <v>9</v>
      </c>
      <c r="H133" s="195"/>
      <c r="I133" s="195"/>
      <c r="J133" s="195"/>
      <c r="K133" s="195"/>
      <c r="L133" s="195"/>
      <c r="M133" s="195"/>
      <c r="O133" s="22"/>
      <c r="P133" s="22"/>
      <c r="Q133" s="22"/>
      <c r="R133" s="22"/>
    </row>
    <row r="134" spans="1:18" s="113" customFormat="1" ht="15" customHeight="1" x14ac:dyDescent="0.25">
      <c r="A134" s="193" t="s">
        <v>437</v>
      </c>
      <c r="B134" s="186">
        <v>14.67</v>
      </c>
      <c r="C134" s="191" t="s">
        <v>362</v>
      </c>
      <c r="D134" s="218">
        <v>3.42</v>
      </c>
      <c r="E134" s="199" t="s">
        <v>363</v>
      </c>
      <c r="F134" s="198">
        <f t="shared" si="6"/>
        <v>50.17</v>
      </c>
      <c r="G134" s="199" t="s">
        <v>9</v>
      </c>
      <c r="H134" s="195"/>
      <c r="I134" s="195"/>
      <c r="J134" s="195"/>
      <c r="K134" s="195"/>
      <c r="L134" s="195"/>
      <c r="M134" s="195"/>
      <c r="O134" s="22"/>
      <c r="P134" s="22"/>
      <c r="Q134" s="22"/>
      <c r="R134" s="22"/>
    </row>
    <row r="135" spans="1:18" s="113" customFormat="1" ht="15" customHeight="1" x14ac:dyDescent="0.25">
      <c r="A135" s="193" t="s">
        <v>438</v>
      </c>
      <c r="B135" s="186">
        <v>2.59</v>
      </c>
      <c r="C135" s="191" t="s">
        <v>362</v>
      </c>
      <c r="D135" s="218">
        <v>1.7</v>
      </c>
      <c r="E135" s="199" t="s">
        <v>363</v>
      </c>
      <c r="F135" s="198">
        <f t="shared" si="6"/>
        <v>4.4000000000000004</v>
      </c>
      <c r="G135" s="199" t="s">
        <v>9</v>
      </c>
      <c r="H135" s="195"/>
      <c r="I135" s="195"/>
      <c r="J135" s="195"/>
      <c r="K135" s="195"/>
      <c r="L135" s="195"/>
      <c r="M135" s="195"/>
      <c r="O135" s="22"/>
      <c r="P135" s="22"/>
      <c r="Q135" s="22"/>
      <c r="R135" s="22"/>
    </row>
    <row r="136" spans="1:18" s="113" customFormat="1" ht="15" customHeight="1" x14ac:dyDescent="0.25">
      <c r="A136" s="193" t="s">
        <v>438</v>
      </c>
      <c r="B136" s="186">
        <v>2.59</v>
      </c>
      <c r="C136" s="191" t="s">
        <v>362</v>
      </c>
      <c r="D136" s="218">
        <v>1.7</v>
      </c>
      <c r="E136" s="199" t="s">
        <v>363</v>
      </c>
      <c r="F136" s="198">
        <f t="shared" ref="F136:F137" si="7">ROUND(B136*D136,2)</f>
        <v>4.4000000000000004</v>
      </c>
      <c r="G136" s="199" t="s">
        <v>9</v>
      </c>
      <c r="H136" s="195"/>
      <c r="I136" s="195"/>
      <c r="J136" s="195"/>
      <c r="K136" s="195"/>
      <c r="L136" s="195"/>
      <c r="M136" s="195"/>
      <c r="O136" s="22"/>
      <c r="P136" s="22"/>
      <c r="Q136" s="22"/>
      <c r="R136" s="22"/>
    </row>
    <row r="137" spans="1:18" s="113" customFormat="1" ht="15" customHeight="1" x14ac:dyDescent="0.25">
      <c r="A137" s="193" t="s">
        <v>439</v>
      </c>
      <c r="B137" s="186">
        <v>10.78</v>
      </c>
      <c r="C137" s="191" t="s">
        <v>362</v>
      </c>
      <c r="D137" s="218">
        <v>1.7</v>
      </c>
      <c r="E137" s="199" t="s">
        <v>363</v>
      </c>
      <c r="F137" s="198">
        <f t="shared" si="7"/>
        <v>18.329999999999998</v>
      </c>
      <c r="G137" s="199" t="s">
        <v>9</v>
      </c>
      <c r="H137" s="195"/>
      <c r="I137" s="195"/>
      <c r="J137" s="195"/>
      <c r="K137" s="195"/>
      <c r="L137" s="195"/>
      <c r="M137" s="195"/>
      <c r="O137" s="22"/>
      <c r="P137" s="22"/>
      <c r="Q137" s="22"/>
      <c r="R137" s="22"/>
    </row>
    <row r="138" spans="1:18" s="113" customFormat="1" ht="15" customHeight="1" x14ac:dyDescent="0.25">
      <c r="A138" s="195"/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O138" s="22"/>
      <c r="P138" s="22"/>
      <c r="Q138" s="22"/>
      <c r="R138" s="22"/>
    </row>
    <row r="139" spans="1:18" s="113" customFormat="1" ht="15" customHeight="1" x14ac:dyDescent="0.25">
      <c r="A139" s="210"/>
      <c r="B139" s="210" t="s">
        <v>385</v>
      </c>
      <c r="C139" s="204"/>
      <c r="D139" s="211" t="s">
        <v>386</v>
      </c>
      <c r="E139" s="211"/>
      <c r="F139" s="210" t="s">
        <v>387</v>
      </c>
      <c r="G139" s="204"/>
      <c r="H139" s="211" t="s">
        <v>309</v>
      </c>
      <c r="I139" s="204"/>
      <c r="J139" s="195"/>
      <c r="K139" s="195"/>
      <c r="L139" s="195"/>
      <c r="M139" s="195"/>
      <c r="O139" s="22"/>
      <c r="P139" s="22"/>
      <c r="Q139" s="22"/>
      <c r="R139" s="22"/>
    </row>
    <row r="140" spans="1:18" s="113" customFormat="1" ht="15" customHeight="1" x14ac:dyDescent="0.25">
      <c r="A140" s="212" t="s">
        <v>431</v>
      </c>
      <c r="B140" s="186">
        <v>1</v>
      </c>
      <c r="C140" s="204" t="s">
        <v>389</v>
      </c>
      <c r="D140" s="205">
        <v>0.4</v>
      </c>
      <c r="E140" s="211" t="s">
        <v>389</v>
      </c>
      <c r="F140" s="186">
        <v>2</v>
      </c>
      <c r="G140" s="204" t="s">
        <v>390</v>
      </c>
      <c r="H140" s="226">
        <f t="shared" ref="H140" si="8">B140*D140*F140</f>
        <v>0.8</v>
      </c>
      <c r="I140" s="227" t="s">
        <v>9</v>
      </c>
      <c r="J140" s="195"/>
      <c r="K140" s="195"/>
      <c r="L140" s="195"/>
      <c r="M140" s="195"/>
      <c r="O140" s="22"/>
      <c r="P140" s="22"/>
      <c r="Q140" s="22"/>
      <c r="R140" s="22"/>
    </row>
    <row r="141" spans="1:18" s="113" customFormat="1" ht="15" customHeight="1" x14ac:dyDescent="0.25">
      <c r="A141" s="212" t="s">
        <v>399</v>
      </c>
      <c r="B141" s="186">
        <v>4.4000000000000004</v>
      </c>
      <c r="C141" s="191" t="s">
        <v>389</v>
      </c>
      <c r="D141" s="205">
        <v>3.3</v>
      </c>
      <c r="E141" s="213" t="s">
        <v>389</v>
      </c>
      <c r="F141" s="186">
        <v>1</v>
      </c>
      <c r="G141" s="191" t="s">
        <v>390</v>
      </c>
      <c r="H141" s="205">
        <f t="shared" ref="H141:H147" si="9">B141*D141*F141</f>
        <v>14.52</v>
      </c>
      <c r="I141" s="214" t="s">
        <v>9</v>
      </c>
      <c r="J141" s="195"/>
      <c r="K141" s="195"/>
      <c r="L141" s="195"/>
      <c r="M141" s="195"/>
      <c r="O141" s="22"/>
      <c r="P141" s="22"/>
      <c r="Q141" s="22"/>
      <c r="R141" s="22"/>
    </row>
    <row r="142" spans="1:18" s="113" customFormat="1" ht="15" customHeight="1" x14ac:dyDescent="0.25">
      <c r="A142" s="215" t="s">
        <v>399</v>
      </c>
      <c r="B142" s="186">
        <v>1.9</v>
      </c>
      <c r="C142" s="191" t="s">
        <v>389</v>
      </c>
      <c r="D142" s="205">
        <v>2.1</v>
      </c>
      <c r="E142" s="213" t="s">
        <v>389</v>
      </c>
      <c r="F142" s="186">
        <v>1</v>
      </c>
      <c r="G142" s="191" t="s">
        <v>390</v>
      </c>
      <c r="H142" s="205">
        <f t="shared" si="9"/>
        <v>3.9899999999999998</v>
      </c>
      <c r="I142" s="214" t="s">
        <v>9</v>
      </c>
      <c r="J142" s="195"/>
      <c r="K142" s="195"/>
      <c r="L142" s="195"/>
      <c r="M142" s="195"/>
      <c r="O142" s="22"/>
      <c r="P142" s="22"/>
      <c r="Q142" s="22"/>
      <c r="R142" s="22"/>
    </row>
    <row r="143" spans="1:18" s="113" customFormat="1" ht="15" customHeight="1" x14ac:dyDescent="0.25">
      <c r="A143" s="212" t="s">
        <v>428</v>
      </c>
      <c r="B143" s="186">
        <v>1.2</v>
      </c>
      <c r="C143" s="191" t="s">
        <v>389</v>
      </c>
      <c r="D143" s="205">
        <v>2.1</v>
      </c>
      <c r="E143" s="213" t="s">
        <v>389</v>
      </c>
      <c r="F143" s="186">
        <v>2</v>
      </c>
      <c r="G143" s="191" t="s">
        <v>390</v>
      </c>
      <c r="H143" s="205">
        <f t="shared" si="9"/>
        <v>5.04</v>
      </c>
      <c r="I143" s="214" t="s">
        <v>9</v>
      </c>
      <c r="J143" s="195"/>
      <c r="K143" s="195"/>
      <c r="L143" s="195"/>
      <c r="M143" s="195"/>
      <c r="O143" s="22"/>
      <c r="P143" s="22"/>
      <c r="Q143" s="22"/>
      <c r="R143" s="22"/>
    </row>
    <row r="144" spans="1:18" s="113" customFormat="1" ht="15" customHeight="1" x14ac:dyDescent="0.25">
      <c r="A144" s="212" t="s">
        <v>429</v>
      </c>
      <c r="B144" s="186">
        <v>1.1000000000000001</v>
      </c>
      <c r="C144" s="191" t="s">
        <v>389</v>
      </c>
      <c r="D144" s="205">
        <v>1.7</v>
      </c>
      <c r="E144" s="213" t="s">
        <v>389</v>
      </c>
      <c r="F144" s="186">
        <v>1</v>
      </c>
      <c r="G144" s="191" t="s">
        <v>390</v>
      </c>
      <c r="H144" s="205">
        <f t="shared" si="9"/>
        <v>1.87</v>
      </c>
      <c r="I144" s="214" t="s">
        <v>9</v>
      </c>
      <c r="J144" s="195"/>
      <c r="K144" s="195"/>
      <c r="L144" s="195"/>
      <c r="M144" s="195"/>
      <c r="O144" s="22"/>
      <c r="P144" s="22"/>
      <c r="Q144" s="22"/>
      <c r="R144" s="22"/>
    </row>
    <row r="145" spans="1:18" s="113" customFormat="1" ht="15" customHeight="1" x14ac:dyDescent="0.25">
      <c r="A145" s="212" t="s">
        <v>433</v>
      </c>
      <c r="B145" s="186">
        <v>0.6</v>
      </c>
      <c r="C145" s="191" t="s">
        <v>389</v>
      </c>
      <c r="D145" s="205">
        <v>1</v>
      </c>
      <c r="E145" s="213" t="s">
        <v>389</v>
      </c>
      <c r="F145" s="186">
        <v>2</v>
      </c>
      <c r="G145" s="191" t="s">
        <v>390</v>
      </c>
      <c r="H145" s="205">
        <f t="shared" si="9"/>
        <v>1.2</v>
      </c>
      <c r="I145" s="214" t="s">
        <v>9</v>
      </c>
      <c r="J145" s="195"/>
      <c r="K145" s="195"/>
      <c r="L145" s="195"/>
      <c r="M145" s="195"/>
      <c r="O145" s="22"/>
      <c r="P145" s="22"/>
      <c r="Q145" s="22"/>
      <c r="R145" s="22"/>
    </row>
    <row r="146" spans="1:18" s="113" customFormat="1" ht="15" customHeight="1" x14ac:dyDescent="0.25">
      <c r="A146" s="212" t="s">
        <v>430</v>
      </c>
      <c r="B146" s="187">
        <v>0.55000000000000004</v>
      </c>
      <c r="C146" s="191" t="s">
        <v>389</v>
      </c>
      <c r="D146" s="201">
        <v>2.1</v>
      </c>
      <c r="E146" s="213" t="s">
        <v>389</v>
      </c>
      <c r="F146" s="187">
        <v>2</v>
      </c>
      <c r="G146" s="191" t="s">
        <v>390</v>
      </c>
      <c r="H146" s="205">
        <f t="shared" ref="H146" si="10">B146*D146*F146</f>
        <v>2.3100000000000005</v>
      </c>
      <c r="I146" s="214" t="s">
        <v>9</v>
      </c>
      <c r="J146" s="195"/>
      <c r="K146" s="195"/>
      <c r="L146" s="195"/>
      <c r="M146" s="195"/>
      <c r="O146" s="22"/>
      <c r="P146" s="22"/>
      <c r="Q146" s="22"/>
      <c r="R146" s="22"/>
    </row>
    <row r="147" spans="1:18" s="113" customFormat="1" ht="15" customHeight="1" x14ac:dyDescent="0.25">
      <c r="A147" s="212" t="s">
        <v>434</v>
      </c>
      <c r="B147" s="186">
        <v>1.1000000000000001</v>
      </c>
      <c r="C147" s="191" t="s">
        <v>389</v>
      </c>
      <c r="D147" s="205">
        <v>2.1</v>
      </c>
      <c r="E147" s="213" t="s">
        <v>389</v>
      </c>
      <c r="F147" s="186">
        <v>1</v>
      </c>
      <c r="G147" s="191" t="s">
        <v>390</v>
      </c>
      <c r="H147" s="205">
        <f t="shared" si="9"/>
        <v>2.3100000000000005</v>
      </c>
      <c r="I147" s="214" t="s">
        <v>9</v>
      </c>
      <c r="J147" s="195"/>
      <c r="K147" s="195"/>
      <c r="L147" s="195"/>
      <c r="M147" s="195"/>
      <c r="O147" s="22"/>
      <c r="P147" s="22"/>
      <c r="Q147" s="22"/>
      <c r="R147" s="22"/>
    </row>
    <row r="148" spans="1:18" s="113" customFormat="1" ht="15" customHeight="1" x14ac:dyDescent="0.25">
      <c r="A148" s="216" t="s">
        <v>393</v>
      </c>
      <c r="B148" s="188">
        <f>SUM(H140:H147)</f>
        <v>32.04</v>
      </c>
      <c r="C148" s="190" t="s">
        <v>9</v>
      </c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O148" s="22"/>
      <c r="P148" s="22"/>
      <c r="Q148" s="22"/>
      <c r="R148" s="22"/>
    </row>
    <row r="149" spans="1:18" s="113" customFormat="1" ht="15" customHeight="1" x14ac:dyDescent="0.25">
      <c r="A149" s="195"/>
      <c r="B149" s="195"/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O149" s="22"/>
      <c r="P149" s="22"/>
      <c r="Q149" s="22"/>
      <c r="R149" s="22"/>
    </row>
    <row r="150" spans="1:18" s="113" customFormat="1" ht="15" customHeight="1" x14ac:dyDescent="0.25">
      <c r="A150" s="321" t="s">
        <v>334</v>
      </c>
      <c r="B150" s="322"/>
      <c r="C150" s="322"/>
      <c r="D150" s="322"/>
      <c r="E150" s="322"/>
      <c r="F150" s="322"/>
      <c r="G150" s="322"/>
      <c r="H150" s="322"/>
      <c r="I150" s="323"/>
      <c r="J150" s="81">
        <f>SUM(F131:F137)-B148</f>
        <v>107.53</v>
      </c>
      <c r="K150" s="82" t="s">
        <v>9</v>
      </c>
      <c r="L150" s="89"/>
      <c r="M150" s="90"/>
      <c r="O150" s="22"/>
      <c r="P150" s="22"/>
      <c r="Q150" s="22"/>
      <c r="R150" s="22"/>
    </row>
    <row r="151" spans="1:18" s="113" customFormat="1" ht="15" customHeight="1" x14ac:dyDescent="0.25">
      <c r="A151" s="67"/>
      <c r="B151" s="30"/>
      <c r="C151" s="31"/>
      <c r="D151" s="27"/>
      <c r="E151" s="27"/>
      <c r="F151" s="22"/>
      <c r="G151" s="27"/>
      <c r="H151" s="29"/>
      <c r="I151" s="29"/>
      <c r="J151" s="28"/>
      <c r="K151" s="29"/>
      <c r="L151" s="22"/>
      <c r="M151" s="22"/>
      <c r="O151" s="22"/>
      <c r="P151" s="22"/>
      <c r="Q151" s="22"/>
      <c r="R151" s="22"/>
    </row>
    <row r="152" spans="1:18" s="113" customFormat="1" ht="15" customHeight="1" x14ac:dyDescent="0.25">
      <c r="A152" s="324" t="s">
        <v>335</v>
      </c>
      <c r="B152" s="325"/>
      <c r="C152" s="325"/>
      <c r="D152" s="325"/>
      <c r="E152" s="325"/>
      <c r="F152" s="325"/>
      <c r="G152" s="325"/>
      <c r="H152" s="325"/>
      <c r="I152" s="326"/>
      <c r="J152" s="87">
        <v>425.86</v>
      </c>
      <c r="K152" s="93" t="s">
        <v>9</v>
      </c>
      <c r="L152" s="88"/>
      <c r="M152" s="68"/>
      <c r="O152" s="22"/>
      <c r="P152" s="22"/>
      <c r="Q152" s="22"/>
      <c r="R152" s="22"/>
    </row>
    <row r="153" spans="1:18" s="113" customFormat="1" ht="15" customHeight="1" x14ac:dyDescent="0.25">
      <c r="A153" s="327" t="s">
        <v>336</v>
      </c>
      <c r="B153" s="328"/>
      <c r="C153" s="328"/>
      <c r="D153" s="328"/>
      <c r="E153" s="328"/>
      <c r="F153" s="328"/>
      <c r="G153" s="328"/>
      <c r="H153" s="328"/>
      <c r="I153" s="329"/>
      <c r="J153" s="92">
        <f>J150</f>
        <v>107.53</v>
      </c>
      <c r="K153" s="94" t="s">
        <v>9</v>
      </c>
      <c r="L153" s="85"/>
      <c r="M153" s="86"/>
      <c r="O153" s="22"/>
      <c r="P153" s="22"/>
      <c r="Q153" s="22"/>
      <c r="R153" s="22"/>
    </row>
    <row r="154" spans="1:18" s="113" customFormat="1" ht="15" customHeight="1" x14ac:dyDescent="0.25">
      <c r="A154" s="313" t="s">
        <v>337</v>
      </c>
      <c r="B154" s="314"/>
      <c r="C154" s="314"/>
      <c r="D154" s="314"/>
      <c r="E154" s="314"/>
      <c r="F154" s="314"/>
      <c r="G154" s="314"/>
      <c r="H154" s="314"/>
      <c r="I154" s="315"/>
      <c r="J154" s="83">
        <f>J152+J153</f>
        <v>533.39</v>
      </c>
      <c r="K154" s="93" t="s">
        <v>9</v>
      </c>
      <c r="L154" s="91"/>
      <c r="M154" s="84"/>
      <c r="O154" s="22"/>
      <c r="P154" s="22"/>
      <c r="Q154" s="22"/>
      <c r="R154" s="22"/>
    </row>
    <row r="155" spans="1:18" s="113" customFormat="1" ht="15" customHeight="1" x14ac:dyDescent="0.25">
      <c r="A155" s="195"/>
      <c r="B155" s="195"/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O155" s="22"/>
      <c r="P155" s="22"/>
      <c r="Q155" s="22"/>
      <c r="R155" s="22"/>
    </row>
    <row r="156" spans="1:18" s="113" customFormat="1" ht="15" customHeight="1" x14ac:dyDescent="0.3">
      <c r="A156" s="316" t="s">
        <v>402</v>
      </c>
      <c r="B156" s="317"/>
      <c r="C156" s="317"/>
      <c r="D156" s="317"/>
      <c r="E156" s="317"/>
      <c r="F156" s="317"/>
      <c r="G156" s="317"/>
      <c r="H156" s="317"/>
      <c r="I156" s="317"/>
      <c r="J156" s="317"/>
      <c r="K156" s="317"/>
      <c r="L156" s="317"/>
      <c r="M156" s="318"/>
      <c r="O156" s="22"/>
      <c r="P156" s="22"/>
      <c r="Q156" s="22"/>
      <c r="R156" s="22"/>
    </row>
    <row r="157" spans="1:18" s="113" customFormat="1" ht="15" customHeight="1" x14ac:dyDescent="0.25">
      <c r="A157" s="195"/>
      <c r="B157" s="195"/>
      <c r="C157" s="195"/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O157" s="22"/>
      <c r="P157" s="22"/>
      <c r="Q157" s="22"/>
      <c r="R157" s="22"/>
    </row>
    <row r="158" spans="1:18" s="113" customFormat="1" ht="15" customHeight="1" x14ac:dyDescent="0.25">
      <c r="A158" s="195"/>
      <c r="B158" s="319" t="s">
        <v>353</v>
      </c>
      <c r="C158" s="320"/>
      <c r="D158" s="195"/>
      <c r="E158" s="195"/>
      <c r="F158" s="195"/>
      <c r="G158" s="195"/>
      <c r="H158" s="195"/>
      <c r="I158" s="195"/>
      <c r="J158" s="195"/>
      <c r="K158" s="195"/>
      <c r="L158" s="195"/>
      <c r="M158" s="195"/>
      <c r="O158" s="22"/>
      <c r="P158" s="22"/>
      <c r="Q158" s="22"/>
      <c r="R158" s="22"/>
    </row>
    <row r="159" spans="1:18" s="113" customFormat="1" ht="15" customHeight="1" x14ac:dyDescent="0.25">
      <c r="A159" s="193" t="s">
        <v>375</v>
      </c>
      <c r="B159" s="186">
        <v>9.1</v>
      </c>
      <c r="C159" s="191" t="s">
        <v>9</v>
      </c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O159" s="22"/>
      <c r="P159" s="22"/>
      <c r="Q159" s="22"/>
      <c r="R159" s="22"/>
    </row>
    <row r="160" spans="1:18" s="113" customFormat="1" ht="15" customHeight="1" x14ac:dyDescent="0.25">
      <c r="A160" s="203" t="s">
        <v>378</v>
      </c>
      <c r="B160" s="201">
        <v>5.95</v>
      </c>
      <c r="C160" s="204" t="s">
        <v>9</v>
      </c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O160" s="22"/>
      <c r="P160" s="22"/>
      <c r="Q160" s="22"/>
      <c r="R160" s="22"/>
    </row>
    <row r="161" spans="1:18" s="113" customFormat="1" ht="15" customHeight="1" x14ac:dyDescent="0.25">
      <c r="A161" s="193" t="s">
        <v>440</v>
      </c>
      <c r="B161" s="205">
        <v>3.04</v>
      </c>
      <c r="C161" s="191" t="s">
        <v>9</v>
      </c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O161" s="22"/>
      <c r="P161" s="22"/>
      <c r="Q161" s="22"/>
      <c r="R161" s="22"/>
    </row>
    <row r="162" spans="1:18" s="113" customFormat="1" ht="15" customHeight="1" x14ac:dyDescent="0.25">
      <c r="A162" s="195"/>
      <c r="B162" s="195"/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O162" s="22"/>
      <c r="P162" s="22"/>
      <c r="Q162" s="22"/>
      <c r="R162" s="22"/>
    </row>
    <row r="163" spans="1:18" s="113" customFormat="1" ht="15" customHeight="1" x14ac:dyDescent="0.25">
      <c r="A163" s="321" t="s">
        <v>334</v>
      </c>
      <c r="B163" s="322"/>
      <c r="C163" s="322"/>
      <c r="D163" s="322"/>
      <c r="E163" s="322"/>
      <c r="F163" s="322"/>
      <c r="G163" s="322"/>
      <c r="H163" s="322"/>
      <c r="I163" s="323"/>
      <c r="J163" s="81">
        <f>SUM(B159:B161)</f>
        <v>18.09</v>
      </c>
      <c r="K163" s="82" t="s">
        <v>9</v>
      </c>
      <c r="L163" s="89"/>
      <c r="M163" s="90"/>
      <c r="O163" s="22"/>
      <c r="P163" s="22"/>
      <c r="Q163" s="22"/>
      <c r="R163" s="22"/>
    </row>
    <row r="164" spans="1:18" s="113" customFormat="1" ht="15" customHeight="1" x14ac:dyDescent="0.25">
      <c r="A164" s="67"/>
      <c r="B164" s="30"/>
      <c r="C164" s="31"/>
      <c r="D164" s="27"/>
      <c r="E164" s="27"/>
      <c r="F164" s="22"/>
      <c r="G164" s="27"/>
      <c r="H164" s="29"/>
      <c r="I164" s="29"/>
      <c r="J164" s="28"/>
      <c r="K164" s="29"/>
      <c r="L164" s="22"/>
      <c r="M164" s="22"/>
      <c r="O164" s="22"/>
      <c r="P164" s="22"/>
      <c r="Q164" s="22"/>
      <c r="R164" s="22"/>
    </row>
    <row r="165" spans="1:18" s="113" customFormat="1" ht="15" customHeight="1" x14ac:dyDescent="0.25">
      <c r="A165" s="324" t="s">
        <v>335</v>
      </c>
      <c r="B165" s="325"/>
      <c r="C165" s="325"/>
      <c r="D165" s="325"/>
      <c r="E165" s="325"/>
      <c r="F165" s="325"/>
      <c r="G165" s="325"/>
      <c r="H165" s="325"/>
      <c r="I165" s="326"/>
      <c r="J165" s="87">
        <v>0</v>
      </c>
      <c r="K165" s="93" t="s">
        <v>9</v>
      </c>
      <c r="L165" s="88"/>
      <c r="M165" s="68"/>
      <c r="O165" s="22"/>
      <c r="P165" s="22"/>
      <c r="Q165" s="22"/>
      <c r="R165" s="22"/>
    </row>
    <row r="166" spans="1:18" s="113" customFormat="1" ht="15" customHeight="1" x14ac:dyDescent="0.25">
      <c r="A166" s="327" t="s">
        <v>336</v>
      </c>
      <c r="B166" s="328"/>
      <c r="C166" s="328"/>
      <c r="D166" s="328"/>
      <c r="E166" s="328"/>
      <c r="F166" s="328"/>
      <c r="G166" s="328"/>
      <c r="H166" s="328"/>
      <c r="I166" s="329"/>
      <c r="J166" s="92">
        <f>J163-J165</f>
        <v>18.09</v>
      </c>
      <c r="K166" s="94" t="s">
        <v>9</v>
      </c>
      <c r="L166" s="85"/>
      <c r="M166" s="86"/>
      <c r="O166" s="22"/>
      <c r="P166" s="22"/>
      <c r="Q166" s="22"/>
      <c r="R166" s="22"/>
    </row>
    <row r="167" spans="1:18" s="113" customFormat="1" ht="15" customHeight="1" x14ac:dyDescent="0.25">
      <c r="A167" s="313" t="s">
        <v>337</v>
      </c>
      <c r="B167" s="314"/>
      <c r="C167" s="314"/>
      <c r="D167" s="314"/>
      <c r="E167" s="314"/>
      <c r="F167" s="314"/>
      <c r="G167" s="314"/>
      <c r="H167" s="314"/>
      <c r="I167" s="315"/>
      <c r="J167" s="83">
        <f>J165+J166</f>
        <v>18.09</v>
      </c>
      <c r="K167" s="93" t="s">
        <v>9</v>
      </c>
      <c r="L167" s="91"/>
      <c r="M167" s="84"/>
      <c r="O167" s="22"/>
      <c r="P167" s="22"/>
      <c r="Q167" s="22"/>
      <c r="R167" s="22"/>
    </row>
    <row r="168" spans="1:18" s="113" customFormat="1" ht="15" customHeight="1" x14ac:dyDescent="0.25">
      <c r="A168" s="195"/>
      <c r="B168" s="195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O168" s="22"/>
      <c r="P168" s="22"/>
      <c r="Q168" s="22"/>
      <c r="R168" s="22"/>
    </row>
    <row r="169" spans="1:18" s="113" customFormat="1" ht="15" customHeight="1" x14ac:dyDescent="0.3">
      <c r="A169" s="316" t="s">
        <v>441</v>
      </c>
      <c r="B169" s="317"/>
      <c r="C169" s="317"/>
      <c r="D169" s="317"/>
      <c r="E169" s="317"/>
      <c r="F169" s="317"/>
      <c r="G169" s="317"/>
      <c r="H169" s="317"/>
      <c r="I169" s="317"/>
      <c r="J169" s="317"/>
      <c r="K169" s="317"/>
      <c r="L169" s="317"/>
      <c r="M169" s="318"/>
      <c r="O169" s="22"/>
      <c r="P169" s="22"/>
      <c r="Q169" s="22"/>
      <c r="R169" s="22"/>
    </row>
    <row r="170" spans="1:18" s="113" customFormat="1" ht="15" customHeight="1" x14ac:dyDescent="0.25">
      <c r="A170" s="195"/>
      <c r="B170" s="195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O170" s="22"/>
      <c r="P170" s="22"/>
      <c r="Q170" s="22"/>
      <c r="R170" s="22"/>
    </row>
    <row r="171" spans="1:18" s="113" customFormat="1" ht="15" customHeight="1" x14ac:dyDescent="0.25">
      <c r="A171" s="195"/>
      <c r="B171" s="319" t="s">
        <v>353</v>
      </c>
      <c r="C171" s="320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O171" s="22"/>
      <c r="P171" s="22"/>
      <c r="Q171" s="22"/>
      <c r="R171" s="22"/>
    </row>
    <row r="172" spans="1:18" s="113" customFormat="1" ht="15" customHeight="1" x14ac:dyDescent="0.25">
      <c r="A172" s="193" t="s">
        <v>367</v>
      </c>
      <c r="B172" s="186">
        <v>9.8000000000000007</v>
      </c>
      <c r="C172" s="191" t="s">
        <v>9</v>
      </c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O172" s="22"/>
      <c r="P172" s="22"/>
      <c r="Q172" s="22"/>
      <c r="R172" s="22"/>
    </row>
    <row r="173" spans="1:18" s="113" customFormat="1" ht="15" customHeight="1" x14ac:dyDescent="0.25">
      <c r="A173" s="203" t="s">
        <v>368</v>
      </c>
      <c r="B173" s="201">
        <v>14</v>
      </c>
      <c r="C173" s="204" t="s">
        <v>9</v>
      </c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O173" s="22"/>
      <c r="P173" s="22"/>
      <c r="Q173" s="22"/>
      <c r="R173" s="22"/>
    </row>
    <row r="174" spans="1:18" s="113" customFormat="1" ht="15" customHeight="1" x14ac:dyDescent="0.25">
      <c r="A174" s="193" t="s">
        <v>369</v>
      </c>
      <c r="B174" s="205">
        <v>2.5499999999999998</v>
      </c>
      <c r="C174" s="191" t="s">
        <v>9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O174" s="22"/>
      <c r="P174" s="22"/>
      <c r="Q174" s="22"/>
      <c r="R174" s="22"/>
    </row>
    <row r="175" spans="1:18" s="113" customFormat="1" ht="15" customHeight="1" x14ac:dyDescent="0.25">
      <c r="A175" s="196" t="s">
        <v>370</v>
      </c>
      <c r="B175" s="201">
        <v>23.84</v>
      </c>
      <c r="C175" s="189" t="s">
        <v>9</v>
      </c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O175" s="22"/>
      <c r="P175" s="22"/>
      <c r="Q175" s="22"/>
      <c r="R175" s="22"/>
    </row>
    <row r="176" spans="1:18" s="113" customFormat="1" ht="15" customHeight="1" x14ac:dyDescent="0.25">
      <c r="A176" s="193" t="s">
        <v>371</v>
      </c>
      <c r="B176" s="205">
        <v>2.5499999999999998</v>
      </c>
      <c r="C176" s="191" t="s">
        <v>9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O176" s="22"/>
      <c r="P176" s="22"/>
      <c r="Q176" s="22"/>
      <c r="R176" s="22"/>
    </row>
    <row r="177" spans="1:18" s="113" customFormat="1" ht="15" customHeight="1" x14ac:dyDescent="0.25">
      <c r="A177" s="196" t="s">
        <v>367</v>
      </c>
      <c r="B177" s="201">
        <v>9.1</v>
      </c>
      <c r="C177" s="189" t="s">
        <v>9</v>
      </c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O177" s="22"/>
      <c r="P177" s="22"/>
      <c r="Q177" s="22"/>
      <c r="R177" s="22"/>
    </row>
    <row r="178" spans="1:18" s="113" customFormat="1" ht="15" customHeight="1" x14ac:dyDescent="0.25">
      <c r="A178" s="193" t="s">
        <v>366</v>
      </c>
      <c r="B178" s="205">
        <v>6.47</v>
      </c>
      <c r="C178" s="191" t="s">
        <v>9</v>
      </c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O178" s="22"/>
      <c r="P178" s="22"/>
      <c r="Q178" s="22"/>
      <c r="R178" s="22"/>
    </row>
    <row r="179" spans="1:18" s="113" customFormat="1" ht="15" customHeight="1" x14ac:dyDescent="0.25">
      <c r="A179" s="196" t="s">
        <v>365</v>
      </c>
      <c r="B179" s="201">
        <v>20.47</v>
      </c>
      <c r="C179" s="189" t="s">
        <v>9</v>
      </c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O179" s="22"/>
      <c r="P179" s="22"/>
      <c r="Q179" s="22"/>
      <c r="R179" s="22"/>
    </row>
    <row r="180" spans="1:18" s="113" customFormat="1" ht="15" customHeight="1" x14ac:dyDescent="0.25">
      <c r="A180" s="193" t="s">
        <v>372</v>
      </c>
      <c r="B180" s="205">
        <v>46.13</v>
      </c>
      <c r="C180" s="191" t="s">
        <v>9</v>
      </c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O180" s="22"/>
      <c r="P180" s="22"/>
      <c r="Q180" s="22"/>
      <c r="R180" s="22"/>
    </row>
    <row r="181" spans="1:18" s="113" customFormat="1" ht="15" customHeight="1" x14ac:dyDescent="0.25">
      <c r="A181" s="193" t="s">
        <v>367</v>
      </c>
      <c r="B181" s="205">
        <v>9.8000000000000007</v>
      </c>
      <c r="C181" s="191" t="s">
        <v>9</v>
      </c>
      <c r="D181" s="195"/>
      <c r="E181" s="195"/>
      <c r="F181" s="195"/>
      <c r="G181" s="195"/>
      <c r="H181" s="195"/>
      <c r="I181" s="195"/>
      <c r="J181" s="195"/>
      <c r="K181" s="195"/>
      <c r="L181" s="195"/>
      <c r="M181" s="195"/>
      <c r="O181" s="22"/>
      <c r="P181" s="22"/>
      <c r="Q181" s="22"/>
      <c r="R181" s="22"/>
    </row>
    <row r="182" spans="1:18" s="113" customFormat="1" ht="15" customHeight="1" x14ac:dyDescent="0.25">
      <c r="A182" s="194" t="s">
        <v>373</v>
      </c>
      <c r="B182" s="202">
        <v>2.3199999999999998</v>
      </c>
      <c r="C182" s="191" t="s">
        <v>9</v>
      </c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O182" s="22"/>
      <c r="P182" s="22"/>
      <c r="Q182" s="22"/>
      <c r="R182" s="22"/>
    </row>
    <row r="183" spans="1:18" s="113" customFormat="1" ht="15" customHeight="1" x14ac:dyDescent="0.25">
      <c r="A183" s="194" t="s">
        <v>374</v>
      </c>
      <c r="B183" s="202">
        <v>9.1</v>
      </c>
      <c r="C183" s="191" t="s">
        <v>9</v>
      </c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O183" s="22"/>
      <c r="P183" s="22"/>
      <c r="Q183" s="22"/>
      <c r="R183" s="22"/>
    </row>
    <row r="184" spans="1:18" s="113" customFormat="1" ht="15" customHeight="1" x14ac:dyDescent="0.25">
      <c r="A184" s="194" t="s">
        <v>376</v>
      </c>
      <c r="B184" s="202">
        <v>20.3</v>
      </c>
      <c r="C184" s="191" t="s">
        <v>9</v>
      </c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O184" s="22"/>
      <c r="P184" s="22"/>
      <c r="Q184" s="22"/>
      <c r="R184" s="22"/>
    </row>
    <row r="185" spans="1:18" s="113" customFormat="1" ht="15" customHeight="1" x14ac:dyDescent="0.25">
      <c r="A185" s="194" t="s">
        <v>377</v>
      </c>
      <c r="B185" s="202">
        <v>10.15</v>
      </c>
      <c r="C185" s="191" t="s">
        <v>9</v>
      </c>
      <c r="D185" s="195"/>
      <c r="E185" s="195"/>
      <c r="F185" s="195"/>
      <c r="G185" s="195"/>
      <c r="H185" s="195"/>
      <c r="I185" s="195"/>
      <c r="J185" s="195"/>
      <c r="K185" s="195"/>
      <c r="L185" s="195"/>
      <c r="M185" s="195"/>
      <c r="O185" s="22"/>
      <c r="P185" s="22"/>
      <c r="Q185" s="22"/>
      <c r="R185" s="22"/>
    </row>
    <row r="186" spans="1:18" s="113" customFormat="1" ht="15" customHeight="1" x14ac:dyDescent="0.25">
      <c r="A186" s="194" t="s">
        <v>379</v>
      </c>
      <c r="B186" s="202">
        <v>5.04</v>
      </c>
      <c r="C186" s="191" t="s">
        <v>9</v>
      </c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O186" s="22"/>
      <c r="P186" s="22"/>
      <c r="Q186" s="22"/>
      <c r="R186" s="22"/>
    </row>
    <row r="187" spans="1:18" s="113" customFormat="1" ht="15" customHeight="1" x14ac:dyDescent="0.25">
      <c r="A187" s="194" t="s">
        <v>380</v>
      </c>
      <c r="B187" s="202">
        <v>5.04</v>
      </c>
      <c r="C187" s="191" t="s">
        <v>9</v>
      </c>
      <c r="D187" s="195"/>
      <c r="E187" s="195"/>
      <c r="F187" s="195"/>
      <c r="G187" s="195"/>
      <c r="H187" s="195"/>
      <c r="I187" s="195"/>
      <c r="J187" s="195"/>
      <c r="K187" s="195"/>
      <c r="L187" s="195"/>
      <c r="M187" s="195"/>
      <c r="O187" s="22"/>
      <c r="P187" s="22"/>
      <c r="Q187" s="22"/>
      <c r="R187" s="22"/>
    </row>
    <row r="188" spans="1:18" s="113" customFormat="1" ht="15" customHeight="1" x14ac:dyDescent="0.25">
      <c r="A188" s="194" t="s">
        <v>381</v>
      </c>
      <c r="B188" s="202">
        <v>2.9</v>
      </c>
      <c r="C188" s="191" t="s">
        <v>9</v>
      </c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O188" s="22"/>
      <c r="P188" s="22"/>
      <c r="Q188" s="22"/>
      <c r="R188" s="22"/>
    </row>
    <row r="189" spans="1:18" s="113" customFormat="1" ht="15" customHeight="1" x14ac:dyDescent="0.25">
      <c r="A189" s="194" t="s">
        <v>382</v>
      </c>
      <c r="B189" s="202">
        <v>4.5</v>
      </c>
      <c r="C189" s="191" t="s">
        <v>9</v>
      </c>
      <c r="D189" s="195"/>
      <c r="E189" s="195"/>
      <c r="F189" s="195"/>
      <c r="G189" s="195"/>
      <c r="H189" s="195"/>
      <c r="I189" s="195"/>
      <c r="J189" s="195"/>
      <c r="K189" s="195"/>
      <c r="L189" s="195"/>
      <c r="M189" s="195"/>
      <c r="O189" s="22"/>
      <c r="P189" s="22"/>
      <c r="Q189" s="22"/>
      <c r="R189" s="22"/>
    </row>
    <row r="190" spans="1:18" s="113" customFormat="1" ht="15" customHeight="1" x14ac:dyDescent="0.25">
      <c r="A190" s="194" t="s">
        <v>383</v>
      </c>
      <c r="B190" s="202">
        <v>7.8</v>
      </c>
      <c r="C190" s="191" t="s">
        <v>9</v>
      </c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O190" s="22"/>
      <c r="P190" s="22"/>
      <c r="Q190" s="22"/>
      <c r="R190" s="22"/>
    </row>
    <row r="191" spans="1:18" s="113" customFormat="1" ht="15" customHeight="1" x14ac:dyDescent="0.25">
      <c r="A191" s="193" t="s">
        <v>375</v>
      </c>
      <c r="B191" s="186">
        <v>9.1</v>
      </c>
      <c r="C191" s="191" t="s">
        <v>9</v>
      </c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O191" s="22"/>
      <c r="P191" s="22"/>
      <c r="Q191" s="22"/>
      <c r="R191" s="22"/>
    </row>
    <row r="192" spans="1:18" s="113" customFormat="1" ht="15" customHeight="1" x14ac:dyDescent="0.25">
      <c r="A192" s="203" t="s">
        <v>378</v>
      </c>
      <c r="B192" s="201">
        <v>5.95</v>
      </c>
      <c r="C192" s="204" t="s">
        <v>9</v>
      </c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O192" s="22"/>
      <c r="P192" s="22"/>
      <c r="Q192" s="22"/>
      <c r="R192" s="22"/>
    </row>
    <row r="193" spans="1:18" s="113" customFormat="1" ht="15" customHeight="1" x14ac:dyDescent="0.25">
      <c r="A193" s="193" t="s">
        <v>440</v>
      </c>
      <c r="B193" s="205">
        <v>3.04</v>
      </c>
      <c r="C193" s="191" t="s">
        <v>9</v>
      </c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O193" s="22"/>
      <c r="P193" s="22"/>
      <c r="Q193" s="22"/>
      <c r="R193" s="22"/>
    </row>
    <row r="194" spans="1:18" s="113" customFormat="1" ht="15" customHeight="1" x14ac:dyDescent="0.25">
      <c r="A194" s="195"/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O194" s="22"/>
      <c r="P194" s="22"/>
      <c r="Q194" s="22"/>
      <c r="R194" s="22"/>
    </row>
    <row r="195" spans="1:18" s="113" customFormat="1" ht="15" customHeight="1" x14ac:dyDescent="0.25">
      <c r="A195" s="321" t="s">
        <v>334</v>
      </c>
      <c r="B195" s="322"/>
      <c r="C195" s="322"/>
      <c r="D195" s="322"/>
      <c r="E195" s="322"/>
      <c r="F195" s="322"/>
      <c r="G195" s="322"/>
      <c r="H195" s="322"/>
      <c r="I195" s="323"/>
      <c r="J195" s="81">
        <f>SUM(B172:B193)</f>
        <v>229.95</v>
      </c>
      <c r="K195" s="82" t="s">
        <v>9</v>
      </c>
      <c r="L195" s="89"/>
      <c r="M195" s="90"/>
      <c r="O195" s="22"/>
      <c r="P195" s="22"/>
      <c r="Q195" s="22"/>
      <c r="R195" s="22"/>
    </row>
    <row r="196" spans="1:18" s="113" customFormat="1" ht="15" customHeight="1" x14ac:dyDescent="0.25">
      <c r="A196" s="67"/>
      <c r="B196" s="30"/>
      <c r="C196" s="31"/>
      <c r="D196" s="27"/>
      <c r="E196" s="27"/>
      <c r="F196" s="22"/>
      <c r="G196" s="27"/>
      <c r="H196" s="29"/>
      <c r="I196" s="29"/>
      <c r="J196" s="28"/>
      <c r="K196" s="29"/>
      <c r="L196" s="22"/>
      <c r="M196" s="22"/>
      <c r="O196" s="22"/>
      <c r="P196" s="22"/>
      <c r="Q196" s="22"/>
      <c r="R196" s="22"/>
    </row>
    <row r="197" spans="1:18" s="113" customFormat="1" ht="15" customHeight="1" x14ac:dyDescent="0.25">
      <c r="A197" s="324" t="s">
        <v>335</v>
      </c>
      <c r="B197" s="325"/>
      <c r="C197" s="325"/>
      <c r="D197" s="325"/>
      <c r="E197" s="325"/>
      <c r="F197" s="325"/>
      <c r="G197" s="325"/>
      <c r="H197" s="325"/>
      <c r="I197" s="326"/>
      <c r="J197" s="87">
        <v>0</v>
      </c>
      <c r="K197" s="93" t="s">
        <v>9</v>
      </c>
      <c r="L197" s="88"/>
      <c r="M197" s="68"/>
      <c r="O197" s="22"/>
      <c r="P197" s="22"/>
      <c r="Q197" s="22"/>
      <c r="R197" s="22"/>
    </row>
    <row r="198" spans="1:18" s="113" customFormat="1" ht="15" customHeight="1" x14ac:dyDescent="0.25">
      <c r="A198" s="327" t="s">
        <v>336</v>
      </c>
      <c r="B198" s="328"/>
      <c r="C198" s="328"/>
      <c r="D198" s="328"/>
      <c r="E198" s="328"/>
      <c r="F198" s="328"/>
      <c r="G198" s="328"/>
      <c r="H198" s="328"/>
      <c r="I198" s="329"/>
      <c r="J198" s="92">
        <f>J195-J197</f>
        <v>229.95</v>
      </c>
      <c r="K198" s="94" t="s">
        <v>9</v>
      </c>
      <c r="L198" s="85"/>
      <c r="M198" s="86"/>
      <c r="O198" s="22"/>
      <c r="P198" s="22"/>
      <c r="Q198" s="22"/>
      <c r="R198" s="22"/>
    </row>
    <row r="199" spans="1:18" s="113" customFormat="1" ht="15" customHeight="1" x14ac:dyDescent="0.25">
      <c r="A199" s="313" t="s">
        <v>337</v>
      </c>
      <c r="B199" s="314"/>
      <c r="C199" s="314"/>
      <c r="D199" s="314"/>
      <c r="E199" s="314"/>
      <c r="F199" s="314"/>
      <c r="G199" s="314"/>
      <c r="H199" s="314"/>
      <c r="I199" s="315"/>
      <c r="J199" s="83">
        <f>J197+J198</f>
        <v>229.95</v>
      </c>
      <c r="K199" s="93" t="s">
        <v>9</v>
      </c>
      <c r="L199" s="91"/>
      <c r="M199" s="84"/>
      <c r="O199" s="22"/>
      <c r="P199" s="22"/>
      <c r="Q199" s="22"/>
      <c r="R199" s="22"/>
    </row>
    <row r="200" spans="1:18" s="113" customFormat="1" ht="15" customHeight="1" x14ac:dyDescent="0.25">
      <c r="A200" s="195"/>
      <c r="B200" s="195"/>
      <c r="C200" s="195"/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O200" s="22"/>
      <c r="P200" s="22"/>
      <c r="Q200" s="22"/>
      <c r="R200" s="22"/>
    </row>
    <row r="201" spans="1:18" s="113" customFormat="1" ht="15" customHeight="1" x14ac:dyDescent="0.3">
      <c r="A201" s="316" t="s">
        <v>443</v>
      </c>
      <c r="B201" s="317"/>
      <c r="C201" s="317"/>
      <c r="D201" s="317"/>
      <c r="E201" s="317"/>
      <c r="F201" s="317"/>
      <c r="G201" s="317"/>
      <c r="H201" s="317"/>
      <c r="I201" s="317"/>
      <c r="J201" s="317"/>
      <c r="K201" s="317"/>
      <c r="L201" s="317"/>
      <c r="M201" s="318"/>
      <c r="O201" s="22"/>
      <c r="P201" s="22"/>
      <c r="Q201" s="22"/>
      <c r="R201" s="22"/>
    </row>
    <row r="202" spans="1:18" s="113" customFormat="1" ht="15" customHeight="1" x14ac:dyDescent="0.25">
      <c r="A202" s="195"/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O202" s="22"/>
      <c r="P202" s="22"/>
      <c r="Q202" s="22"/>
      <c r="R202" s="22"/>
    </row>
    <row r="203" spans="1:18" s="113" customFormat="1" ht="15" customHeight="1" x14ac:dyDescent="0.25">
      <c r="A203" s="195"/>
      <c r="B203" s="319" t="s">
        <v>360</v>
      </c>
      <c r="C203" s="320"/>
      <c r="D203" s="330" t="s">
        <v>361</v>
      </c>
      <c r="E203" s="331"/>
      <c r="F203" s="330" t="s">
        <v>364</v>
      </c>
      <c r="G203" s="331"/>
      <c r="H203" s="195"/>
      <c r="I203" s="195"/>
      <c r="J203" s="195"/>
      <c r="K203" s="195"/>
      <c r="L203" s="195"/>
      <c r="M203" s="195"/>
      <c r="O203" s="22"/>
      <c r="P203" s="22"/>
      <c r="Q203" s="22"/>
      <c r="R203" s="22"/>
    </row>
    <row r="204" spans="1:18" s="113" customFormat="1" ht="15" customHeight="1" x14ac:dyDescent="0.25">
      <c r="A204" s="193" t="s">
        <v>445</v>
      </c>
      <c r="B204" s="186">
        <v>84.6</v>
      </c>
      <c r="C204" s="191" t="s">
        <v>362</v>
      </c>
      <c r="D204" s="218">
        <v>2</v>
      </c>
      <c r="E204" s="199" t="s">
        <v>363</v>
      </c>
      <c r="F204" s="198">
        <f>ROUND(B204*D204,2)</f>
        <v>169.2</v>
      </c>
      <c r="G204" s="199" t="s">
        <v>9</v>
      </c>
      <c r="H204" s="195"/>
      <c r="I204" s="195"/>
      <c r="J204" s="195"/>
      <c r="K204" s="195"/>
      <c r="L204" s="195"/>
      <c r="M204" s="195"/>
      <c r="O204" s="22"/>
      <c r="P204" s="22"/>
      <c r="Q204" s="22"/>
      <c r="R204" s="22"/>
    </row>
    <row r="205" spans="1:18" s="113" customFormat="1" ht="15" customHeight="1" x14ac:dyDescent="0.25">
      <c r="A205" s="193" t="s">
        <v>445</v>
      </c>
      <c r="B205" s="186">
        <v>2.68</v>
      </c>
      <c r="C205" s="191" t="s">
        <v>362</v>
      </c>
      <c r="D205" s="218">
        <v>2</v>
      </c>
      <c r="E205" s="199" t="s">
        <v>363</v>
      </c>
      <c r="F205" s="198">
        <f t="shared" ref="F205" si="11">ROUND(B205*D205,2)</f>
        <v>5.36</v>
      </c>
      <c r="G205" s="199" t="s">
        <v>9</v>
      </c>
      <c r="H205" s="195"/>
      <c r="I205" s="195"/>
      <c r="J205" s="195"/>
      <c r="K205" s="195"/>
      <c r="L205" s="195"/>
      <c r="M205" s="195"/>
      <c r="O205" s="22"/>
      <c r="P205" s="22"/>
      <c r="Q205" s="22"/>
      <c r="R205" s="22"/>
    </row>
    <row r="206" spans="1:18" s="113" customFormat="1" ht="15" customHeight="1" x14ac:dyDescent="0.25">
      <c r="A206" s="195"/>
      <c r="B206" s="195"/>
      <c r="C206" s="195"/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O206" s="22"/>
      <c r="P206" s="22"/>
      <c r="Q206" s="22"/>
      <c r="R206" s="22"/>
    </row>
    <row r="207" spans="1:18" s="113" customFormat="1" ht="15" customHeight="1" x14ac:dyDescent="0.25">
      <c r="A207" s="321" t="s">
        <v>334</v>
      </c>
      <c r="B207" s="322"/>
      <c r="C207" s="322"/>
      <c r="D207" s="322"/>
      <c r="E207" s="322"/>
      <c r="F207" s="322"/>
      <c r="G207" s="322"/>
      <c r="H207" s="322"/>
      <c r="I207" s="323"/>
      <c r="J207" s="81">
        <f>SUM(F204:F205)</f>
        <v>174.56</v>
      </c>
      <c r="K207" s="82" t="s">
        <v>9</v>
      </c>
      <c r="L207" s="89"/>
      <c r="M207" s="90"/>
      <c r="O207" s="22"/>
      <c r="P207" s="22"/>
      <c r="Q207" s="22"/>
      <c r="R207" s="22"/>
    </row>
    <row r="208" spans="1:18" s="113" customFormat="1" ht="15" customHeight="1" x14ac:dyDescent="0.25">
      <c r="A208" s="67"/>
      <c r="B208" s="30"/>
      <c r="C208" s="31"/>
      <c r="D208" s="27"/>
      <c r="E208" s="27"/>
      <c r="F208" s="22"/>
      <c r="G208" s="27"/>
      <c r="H208" s="29"/>
      <c r="I208" s="29"/>
      <c r="J208" s="28"/>
      <c r="K208" s="29"/>
      <c r="L208" s="22"/>
      <c r="M208" s="22"/>
      <c r="O208" s="22"/>
      <c r="P208" s="22"/>
      <c r="Q208" s="22"/>
      <c r="R208" s="22"/>
    </row>
    <row r="209" spans="1:18" s="113" customFormat="1" ht="15" customHeight="1" x14ac:dyDescent="0.25">
      <c r="A209" s="324" t="s">
        <v>335</v>
      </c>
      <c r="B209" s="325"/>
      <c r="C209" s="325"/>
      <c r="D209" s="325"/>
      <c r="E209" s="325"/>
      <c r="F209" s="325"/>
      <c r="G209" s="325"/>
      <c r="H209" s="325"/>
      <c r="I209" s="326"/>
      <c r="J209" s="87">
        <v>0</v>
      </c>
      <c r="K209" s="93" t="s">
        <v>9</v>
      </c>
      <c r="L209" s="88"/>
      <c r="M209" s="68"/>
      <c r="O209" s="22"/>
      <c r="P209" s="22"/>
      <c r="Q209" s="22"/>
      <c r="R209" s="22"/>
    </row>
    <row r="210" spans="1:18" s="113" customFormat="1" ht="15" customHeight="1" x14ac:dyDescent="0.25">
      <c r="A210" s="327" t="s">
        <v>336</v>
      </c>
      <c r="B210" s="328"/>
      <c r="C210" s="328"/>
      <c r="D210" s="328"/>
      <c r="E210" s="328"/>
      <c r="F210" s="328"/>
      <c r="G210" s="328"/>
      <c r="H210" s="328"/>
      <c r="I210" s="329"/>
      <c r="J210" s="92">
        <f>J207-J209</f>
        <v>174.56</v>
      </c>
      <c r="K210" s="94" t="s">
        <v>9</v>
      </c>
      <c r="L210" s="85"/>
      <c r="M210" s="86"/>
      <c r="O210" s="22"/>
      <c r="P210" s="22"/>
      <c r="Q210" s="22"/>
      <c r="R210" s="22"/>
    </row>
    <row r="211" spans="1:18" s="113" customFormat="1" ht="15" customHeight="1" x14ac:dyDescent="0.25">
      <c r="A211" s="313" t="s">
        <v>337</v>
      </c>
      <c r="B211" s="314"/>
      <c r="C211" s="314"/>
      <c r="D211" s="314"/>
      <c r="E211" s="314"/>
      <c r="F211" s="314"/>
      <c r="G211" s="314"/>
      <c r="H211" s="314"/>
      <c r="I211" s="315"/>
      <c r="J211" s="83">
        <f>J209+J210</f>
        <v>174.56</v>
      </c>
      <c r="K211" s="93" t="s">
        <v>9</v>
      </c>
      <c r="L211" s="91"/>
      <c r="M211" s="84"/>
      <c r="O211" s="22"/>
      <c r="P211" s="22"/>
      <c r="Q211" s="22"/>
      <c r="R211" s="22"/>
    </row>
    <row r="212" spans="1:18" s="113" customFormat="1" ht="15" customHeight="1" x14ac:dyDescent="0.25">
      <c r="A212" s="195"/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O212" s="22"/>
      <c r="P212" s="22"/>
      <c r="Q212" s="22"/>
      <c r="R212" s="22"/>
    </row>
    <row r="213" spans="1:18" s="113" customFormat="1" ht="15" customHeight="1" x14ac:dyDescent="0.3">
      <c r="A213" s="311" t="s">
        <v>446</v>
      </c>
      <c r="B213" s="312"/>
      <c r="C213" s="312"/>
      <c r="D213" s="312"/>
      <c r="E213" s="312"/>
      <c r="F213" s="312"/>
      <c r="G213" s="312"/>
      <c r="H213" s="312"/>
      <c r="I213" s="312"/>
      <c r="J213" s="312"/>
      <c r="K213" s="312"/>
      <c r="L213" s="312"/>
      <c r="M213" s="312"/>
      <c r="O213" s="22"/>
      <c r="P213" s="22"/>
      <c r="Q213" s="22"/>
      <c r="R213" s="22"/>
    </row>
    <row r="214" spans="1:18" s="113" customFormat="1" ht="15" customHeight="1" x14ac:dyDescent="0.25">
      <c r="A214" s="195"/>
      <c r="B214" s="195"/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O214" s="22"/>
      <c r="P214" s="22"/>
      <c r="Q214" s="22"/>
      <c r="R214" s="22"/>
    </row>
    <row r="215" spans="1:18" s="113" customFormat="1" ht="15" customHeight="1" x14ac:dyDescent="0.3">
      <c r="A215" s="316" t="s">
        <v>447</v>
      </c>
      <c r="B215" s="317"/>
      <c r="C215" s="317"/>
      <c r="D215" s="317"/>
      <c r="E215" s="317"/>
      <c r="F215" s="317"/>
      <c r="G215" s="317"/>
      <c r="H215" s="317"/>
      <c r="I215" s="317"/>
      <c r="J215" s="317"/>
      <c r="K215" s="317"/>
      <c r="L215" s="317"/>
      <c r="M215" s="318"/>
      <c r="O215" s="22"/>
      <c r="P215" s="22"/>
      <c r="Q215" s="22"/>
      <c r="R215" s="22"/>
    </row>
    <row r="216" spans="1:18" s="113" customFormat="1" ht="15" customHeight="1" x14ac:dyDescent="0.25">
      <c r="A216" s="195"/>
      <c r="B216" s="195"/>
      <c r="C216" s="195"/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O216" s="22"/>
      <c r="P216" s="22"/>
      <c r="Q216" s="22"/>
      <c r="R216" s="22"/>
    </row>
    <row r="217" spans="1:18" s="113" customFormat="1" ht="15" customHeight="1" x14ac:dyDescent="0.25">
      <c r="A217" s="210" t="s">
        <v>400</v>
      </c>
      <c r="B217" s="229">
        <v>6</v>
      </c>
      <c r="C217" s="228" t="s">
        <v>345</v>
      </c>
      <c r="D217" s="195"/>
      <c r="E217" s="195"/>
      <c r="F217" s="195"/>
      <c r="G217" s="195"/>
      <c r="H217" s="195"/>
      <c r="I217" s="195"/>
      <c r="J217" s="195"/>
      <c r="K217" s="195"/>
      <c r="L217" s="195"/>
      <c r="M217" s="195"/>
      <c r="O217" s="22"/>
      <c r="P217" s="22"/>
      <c r="Q217" s="22"/>
      <c r="R217" s="22"/>
    </row>
    <row r="218" spans="1:18" s="113" customFormat="1" ht="15" customHeight="1" x14ac:dyDescent="0.25">
      <c r="A218" s="212" t="s">
        <v>391</v>
      </c>
      <c r="B218" s="218">
        <v>12</v>
      </c>
      <c r="C218" s="228" t="s">
        <v>345</v>
      </c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O218" s="22"/>
      <c r="P218" s="22"/>
      <c r="Q218" s="22"/>
      <c r="R218" s="22"/>
    </row>
    <row r="219" spans="1:18" s="113" customFormat="1" ht="15" customHeight="1" x14ac:dyDescent="0.25">
      <c r="A219" s="215" t="s">
        <v>419</v>
      </c>
      <c r="B219" s="209">
        <v>2</v>
      </c>
      <c r="C219" s="228" t="s">
        <v>345</v>
      </c>
      <c r="D219" s="195"/>
      <c r="E219" s="195"/>
      <c r="F219" s="195"/>
      <c r="G219" s="195"/>
      <c r="H219" s="195"/>
      <c r="I219" s="195"/>
      <c r="J219" s="195"/>
      <c r="K219" s="195"/>
      <c r="L219" s="195"/>
      <c r="M219" s="195"/>
      <c r="O219" s="22"/>
      <c r="P219" s="22"/>
      <c r="Q219" s="22"/>
      <c r="R219" s="22"/>
    </row>
    <row r="220" spans="1:18" s="113" customFormat="1" ht="15" customHeight="1" x14ac:dyDescent="0.25">
      <c r="A220" s="212" t="s">
        <v>401</v>
      </c>
      <c r="B220" s="218">
        <v>1</v>
      </c>
      <c r="C220" s="228" t="s">
        <v>345</v>
      </c>
      <c r="D220" s="195"/>
      <c r="E220" s="195"/>
      <c r="F220" s="195"/>
      <c r="G220" s="195"/>
      <c r="H220" s="195"/>
      <c r="I220" s="195"/>
      <c r="J220" s="195"/>
      <c r="K220" s="195"/>
      <c r="L220" s="195"/>
      <c r="M220" s="195"/>
      <c r="O220" s="22"/>
      <c r="P220" s="22"/>
      <c r="Q220" s="22"/>
      <c r="R220" s="22"/>
    </row>
    <row r="221" spans="1:18" s="113" customFormat="1" ht="15" customHeight="1" x14ac:dyDescent="0.25">
      <c r="A221" s="212" t="s">
        <v>392</v>
      </c>
      <c r="B221" s="218">
        <v>1</v>
      </c>
      <c r="C221" s="199" t="s">
        <v>345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O221" s="22"/>
      <c r="P221" s="22"/>
      <c r="Q221" s="22"/>
      <c r="R221" s="22"/>
    </row>
    <row r="222" spans="1:18" s="113" customFormat="1" ht="15" customHeight="1" x14ac:dyDescent="0.25">
      <c r="A222" s="195"/>
      <c r="B222" s="195"/>
      <c r="C222" s="195"/>
      <c r="D222" s="195"/>
      <c r="E222" s="195"/>
      <c r="F222" s="195"/>
      <c r="G222" s="195"/>
      <c r="H222" s="195"/>
      <c r="I222" s="195"/>
      <c r="J222" s="195"/>
      <c r="K222" s="195"/>
      <c r="L222" s="195"/>
      <c r="M222" s="195"/>
      <c r="O222" s="22"/>
      <c r="P222" s="22"/>
      <c r="Q222" s="22"/>
      <c r="R222" s="22"/>
    </row>
    <row r="223" spans="1:18" s="113" customFormat="1" ht="15" customHeight="1" x14ac:dyDescent="0.25">
      <c r="A223" s="321" t="s">
        <v>334</v>
      </c>
      <c r="B223" s="322"/>
      <c r="C223" s="322"/>
      <c r="D223" s="322"/>
      <c r="E223" s="322"/>
      <c r="F223" s="322"/>
      <c r="G223" s="322"/>
      <c r="H223" s="322"/>
      <c r="I223" s="323"/>
      <c r="J223" s="81">
        <f>SUM(B217:B222)</f>
        <v>22</v>
      </c>
      <c r="K223" s="82" t="s">
        <v>345</v>
      </c>
      <c r="L223" s="89"/>
      <c r="M223" s="90"/>
      <c r="O223" s="22"/>
      <c r="P223" s="22"/>
      <c r="Q223" s="22"/>
      <c r="R223" s="22"/>
    </row>
    <row r="224" spans="1:18" s="113" customFormat="1" ht="15" customHeight="1" x14ac:dyDescent="0.25">
      <c r="A224" s="67"/>
      <c r="B224" s="30"/>
      <c r="C224" s="31"/>
      <c r="D224" s="27"/>
      <c r="E224" s="27"/>
      <c r="F224" s="22"/>
      <c r="G224" s="27"/>
      <c r="H224" s="29"/>
      <c r="I224" s="29"/>
      <c r="J224" s="28"/>
      <c r="K224" s="29"/>
      <c r="L224" s="22"/>
      <c r="M224" s="22"/>
      <c r="O224" s="22"/>
      <c r="P224" s="22"/>
      <c r="Q224" s="22"/>
      <c r="R224" s="22"/>
    </row>
    <row r="225" spans="1:18" s="113" customFormat="1" ht="15" customHeight="1" x14ac:dyDescent="0.25">
      <c r="A225" s="324" t="s">
        <v>335</v>
      </c>
      <c r="B225" s="325"/>
      <c r="C225" s="325"/>
      <c r="D225" s="325"/>
      <c r="E225" s="325"/>
      <c r="F225" s="325"/>
      <c r="G225" s="325"/>
      <c r="H225" s="325"/>
      <c r="I225" s="326"/>
      <c r="J225" s="87">
        <v>0</v>
      </c>
      <c r="K225" s="93" t="s">
        <v>345</v>
      </c>
      <c r="L225" s="88"/>
      <c r="M225" s="68"/>
      <c r="O225" s="22"/>
      <c r="P225" s="22"/>
      <c r="Q225" s="22"/>
      <c r="R225" s="22"/>
    </row>
    <row r="226" spans="1:18" s="113" customFormat="1" ht="15" customHeight="1" x14ac:dyDescent="0.25">
      <c r="A226" s="327" t="s">
        <v>336</v>
      </c>
      <c r="B226" s="328"/>
      <c r="C226" s="328"/>
      <c r="D226" s="328"/>
      <c r="E226" s="328"/>
      <c r="F226" s="328"/>
      <c r="G226" s="328"/>
      <c r="H226" s="328"/>
      <c r="I226" s="329"/>
      <c r="J226" s="92">
        <f>J223-J225</f>
        <v>22</v>
      </c>
      <c r="K226" s="94" t="s">
        <v>345</v>
      </c>
      <c r="L226" s="85"/>
      <c r="M226" s="86"/>
      <c r="O226" s="22"/>
      <c r="P226" s="22"/>
      <c r="Q226" s="22"/>
      <c r="R226" s="22"/>
    </row>
    <row r="227" spans="1:18" s="113" customFormat="1" ht="15" customHeight="1" x14ac:dyDescent="0.25">
      <c r="A227" s="313" t="s">
        <v>337</v>
      </c>
      <c r="B227" s="314"/>
      <c r="C227" s="314"/>
      <c r="D227" s="314"/>
      <c r="E227" s="314"/>
      <c r="F227" s="314"/>
      <c r="G227" s="314"/>
      <c r="H227" s="314"/>
      <c r="I227" s="315"/>
      <c r="J227" s="83">
        <f>J225+J226</f>
        <v>22</v>
      </c>
      <c r="K227" s="93" t="s">
        <v>345</v>
      </c>
      <c r="L227" s="91"/>
      <c r="M227" s="84"/>
      <c r="O227" s="22"/>
      <c r="P227" s="22"/>
      <c r="Q227" s="22"/>
      <c r="R227" s="22"/>
    </row>
    <row r="228" spans="1:18" s="113" customFormat="1" ht="15" customHeight="1" x14ac:dyDescent="0.25">
      <c r="A228" s="195"/>
      <c r="B228" s="195"/>
      <c r="C228" s="195"/>
      <c r="D228" s="195"/>
      <c r="E228" s="195"/>
      <c r="F228" s="195"/>
      <c r="G228" s="195"/>
      <c r="H228" s="195"/>
      <c r="I228" s="195"/>
      <c r="J228" s="195"/>
      <c r="K228" s="195"/>
      <c r="L228" s="195"/>
      <c r="M228" s="195"/>
      <c r="O228" s="22"/>
      <c r="P228" s="22"/>
      <c r="Q228" s="22"/>
      <c r="R228" s="22"/>
    </row>
    <row r="229" spans="1:18" s="113" customFormat="1" ht="15" customHeight="1" x14ac:dyDescent="0.3">
      <c r="A229" s="316" t="s">
        <v>448</v>
      </c>
      <c r="B229" s="317"/>
      <c r="C229" s="317"/>
      <c r="D229" s="317"/>
      <c r="E229" s="317"/>
      <c r="F229" s="317"/>
      <c r="G229" s="317"/>
      <c r="H229" s="317"/>
      <c r="I229" s="317"/>
      <c r="J229" s="317"/>
      <c r="K229" s="317"/>
      <c r="L229" s="317"/>
      <c r="M229" s="318"/>
      <c r="O229" s="22"/>
      <c r="P229" s="22"/>
      <c r="Q229" s="22"/>
      <c r="R229" s="22"/>
    </row>
    <row r="230" spans="1:18" s="113" customFormat="1" ht="15" customHeight="1" x14ac:dyDescent="0.25">
      <c r="A230" s="195"/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O230" s="22"/>
      <c r="P230" s="22"/>
      <c r="Q230" s="22"/>
      <c r="R230" s="22"/>
    </row>
    <row r="231" spans="1:18" s="113" customFormat="1" ht="15" customHeight="1" x14ac:dyDescent="0.25">
      <c r="A231" s="210"/>
      <c r="B231" s="210" t="s">
        <v>385</v>
      </c>
      <c r="C231" s="204"/>
      <c r="D231" s="211" t="s">
        <v>386</v>
      </c>
      <c r="E231" s="211"/>
      <c r="F231" s="210" t="s">
        <v>387</v>
      </c>
      <c r="G231" s="204"/>
      <c r="H231" s="211" t="s">
        <v>309</v>
      </c>
      <c r="I231" s="204"/>
      <c r="J231" s="195"/>
      <c r="K231" s="195"/>
      <c r="L231" s="195"/>
      <c r="M231" s="195"/>
      <c r="O231" s="22"/>
      <c r="P231" s="22"/>
      <c r="Q231" s="22"/>
      <c r="R231" s="22"/>
    </row>
    <row r="232" spans="1:18" s="113" customFormat="1" ht="15" customHeight="1" x14ac:dyDescent="0.25">
      <c r="A232" s="193" t="s">
        <v>395</v>
      </c>
      <c r="B232" s="205">
        <v>1</v>
      </c>
      <c r="C232" s="191" t="s">
        <v>389</v>
      </c>
      <c r="D232" s="205">
        <v>0.8</v>
      </c>
      <c r="E232" s="213" t="s">
        <v>389</v>
      </c>
      <c r="F232" s="186">
        <v>8</v>
      </c>
      <c r="G232" s="191" t="s">
        <v>390</v>
      </c>
      <c r="H232" s="205">
        <f t="shared" ref="H232:H236" si="12">B232*D232*F232</f>
        <v>6.4</v>
      </c>
      <c r="I232" s="214" t="s">
        <v>9</v>
      </c>
      <c r="J232" s="195"/>
      <c r="K232" s="195"/>
      <c r="L232" s="195"/>
      <c r="M232" s="195"/>
      <c r="O232" s="22"/>
      <c r="P232" s="22"/>
      <c r="Q232" s="22"/>
      <c r="R232" s="22"/>
    </row>
    <row r="233" spans="1:18" s="113" customFormat="1" ht="15" customHeight="1" x14ac:dyDescent="0.25">
      <c r="A233" s="193" t="s">
        <v>388</v>
      </c>
      <c r="B233" s="223">
        <v>2</v>
      </c>
      <c r="C233" s="191" t="s">
        <v>389</v>
      </c>
      <c r="D233" s="223">
        <v>0.8</v>
      </c>
      <c r="E233" s="213" t="s">
        <v>389</v>
      </c>
      <c r="F233" s="218">
        <v>10</v>
      </c>
      <c r="G233" s="191" t="s">
        <v>390</v>
      </c>
      <c r="H233" s="205">
        <f t="shared" si="12"/>
        <v>16</v>
      </c>
      <c r="I233" s="214" t="s">
        <v>9</v>
      </c>
      <c r="J233" s="195"/>
      <c r="K233" s="195"/>
      <c r="L233" s="195"/>
      <c r="M233" s="195"/>
      <c r="O233" s="22"/>
      <c r="P233" s="22"/>
      <c r="Q233" s="22"/>
      <c r="R233" s="22"/>
    </row>
    <row r="234" spans="1:18" s="113" customFormat="1" ht="15" customHeight="1" x14ac:dyDescent="0.25">
      <c r="A234" s="193" t="s">
        <v>396</v>
      </c>
      <c r="B234" s="223">
        <v>2</v>
      </c>
      <c r="C234" s="191" t="s">
        <v>389</v>
      </c>
      <c r="D234" s="223">
        <v>2.2000000000000002</v>
      </c>
      <c r="E234" s="213" t="s">
        <v>389</v>
      </c>
      <c r="F234" s="218">
        <v>1</v>
      </c>
      <c r="G234" s="191" t="s">
        <v>390</v>
      </c>
      <c r="H234" s="205">
        <f t="shared" si="12"/>
        <v>4.4000000000000004</v>
      </c>
      <c r="I234" s="214" t="s">
        <v>9</v>
      </c>
      <c r="J234" s="195"/>
      <c r="K234" s="195"/>
      <c r="L234" s="195"/>
      <c r="M234" s="195"/>
      <c r="O234" s="22"/>
      <c r="P234" s="22"/>
      <c r="Q234" s="22"/>
      <c r="R234" s="22"/>
    </row>
    <row r="235" spans="1:18" s="113" customFormat="1" ht="15" customHeight="1" x14ac:dyDescent="0.25">
      <c r="A235" s="193" t="s">
        <v>397</v>
      </c>
      <c r="B235" s="223">
        <v>0.95</v>
      </c>
      <c r="C235" s="191" t="s">
        <v>389</v>
      </c>
      <c r="D235" s="223">
        <v>0.8</v>
      </c>
      <c r="E235" s="213" t="s">
        <v>389</v>
      </c>
      <c r="F235" s="218">
        <v>1</v>
      </c>
      <c r="G235" s="191" t="s">
        <v>390</v>
      </c>
      <c r="H235" s="226">
        <f t="shared" si="12"/>
        <v>0.76</v>
      </c>
      <c r="I235" s="214" t="s">
        <v>9</v>
      </c>
      <c r="J235" s="195"/>
      <c r="K235" s="195"/>
      <c r="L235" s="195"/>
      <c r="M235" s="195"/>
      <c r="O235" s="22"/>
      <c r="P235" s="22"/>
      <c r="Q235" s="22"/>
      <c r="R235" s="22"/>
    </row>
    <row r="236" spans="1:18" s="113" customFormat="1" ht="15" customHeight="1" x14ac:dyDescent="0.25">
      <c r="A236" s="193" t="s">
        <v>398</v>
      </c>
      <c r="B236" s="223">
        <v>1</v>
      </c>
      <c r="C236" s="191" t="s">
        <v>389</v>
      </c>
      <c r="D236" s="223">
        <v>0.4</v>
      </c>
      <c r="E236" s="213" t="s">
        <v>389</v>
      </c>
      <c r="F236" s="218">
        <v>2</v>
      </c>
      <c r="G236" s="191" t="s">
        <v>390</v>
      </c>
      <c r="H236" s="205">
        <f t="shared" si="12"/>
        <v>0.8</v>
      </c>
      <c r="I236" s="214" t="s">
        <v>9</v>
      </c>
      <c r="J236" s="195"/>
      <c r="K236" s="195"/>
      <c r="L236" s="195"/>
      <c r="M236" s="195"/>
      <c r="O236" s="22"/>
      <c r="P236" s="22"/>
      <c r="Q236" s="22"/>
      <c r="R236" s="22"/>
    </row>
    <row r="237" spans="1:18" s="113" customFormat="1" ht="15" customHeight="1" x14ac:dyDescent="0.25">
      <c r="A237" s="195"/>
      <c r="B237" s="195"/>
      <c r="C237" s="195"/>
      <c r="D237" s="195"/>
      <c r="E237" s="195"/>
      <c r="F237" s="195"/>
      <c r="G237" s="195"/>
      <c r="H237" s="195"/>
      <c r="I237" s="195"/>
      <c r="J237" s="195"/>
      <c r="K237" s="195"/>
      <c r="L237" s="195"/>
      <c r="M237" s="195"/>
      <c r="O237" s="22"/>
      <c r="P237" s="22"/>
      <c r="Q237" s="22"/>
      <c r="R237" s="22"/>
    </row>
    <row r="238" spans="1:18" s="113" customFormat="1" ht="15" customHeight="1" x14ac:dyDescent="0.25">
      <c r="A238" s="321" t="s">
        <v>334</v>
      </c>
      <c r="B238" s="322"/>
      <c r="C238" s="322"/>
      <c r="D238" s="322"/>
      <c r="E238" s="322"/>
      <c r="F238" s="322"/>
      <c r="G238" s="322"/>
      <c r="H238" s="322"/>
      <c r="I238" s="323"/>
      <c r="J238" s="81">
        <f>SUM(H232:H236)</f>
        <v>28.36</v>
      </c>
      <c r="K238" s="82" t="s">
        <v>9</v>
      </c>
      <c r="L238" s="89"/>
      <c r="M238" s="90"/>
      <c r="O238" s="22"/>
      <c r="P238" s="22"/>
      <c r="Q238" s="22"/>
      <c r="R238" s="22"/>
    </row>
    <row r="239" spans="1:18" s="113" customFormat="1" ht="15" customHeight="1" x14ac:dyDescent="0.25">
      <c r="A239" s="67"/>
      <c r="B239" s="30"/>
      <c r="C239" s="31"/>
      <c r="D239" s="27"/>
      <c r="E239" s="27"/>
      <c r="F239" s="22"/>
      <c r="G239" s="27"/>
      <c r="H239" s="29"/>
      <c r="I239" s="29"/>
      <c r="J239" s="28"/>
      <c r="K239" s="29"/>
      <c r="L239" s="22"/>
      <c r="M239" s="22"/>
      <c r="O239" s="22"/>
      <c r="P239" s="22"/>
      <c r="Q239" s="22"/>
      <c r="R239" s="22"/>
    </row>
    <row r="240" spans="1:18" s="113" customFormat="1" ht="15" customHeight="1" x14ac:dyDescent="0.25">
      <c r="A240" s="324" t="s">
        <v>335</v>
      </c>
      <c r="B240" s="325"/>
      <c r="C240" s="325"/>
      <c r="D240" s="325"/>
      <c r="E240" s="325"/>
      <c r="F240" s="325"/>
      <c r="G240" s="325"/>
      <c r="H240" s="325"/>
      <c r="I240" s="326"/>
      <c r="J240" s="87">
        <v>0</v>
      </c>
      <c r="K240" s="93" t="s">
        <v>9</v>
      </c>
      <c r="L240" s="88"/>
      <c r="M240" s="68"/>
      <c r="O240" s="22"/>
      <c r="P240" s="22"/>
      <c r="Q240" s="22"/>
      <c r="R240" s="22"/>
    </row>
    <row r="241" spans="1:18" s="113" customFormat="1" ht="15" customHeight="1" x14ac:dyDescent="0.25">
      <c r="A241" s="327" t="s">
        <v>336</v>
      </c>
      <c r="B241" s="328"/>
      <c r="C241" s="328"/>
      <c r="D241" s="328"/>
      <c r="E241" s="328"/>
      <c r="F241" s="328"/>
      <c r="G241" s="328"/>
      <c r="H241" s="328"/>
      <c r="I241" s="329"/>
      <c r="J241" s="92">
        <f>J238-J240</f>
        <v>28.36</v>
      </c>
      <c r="K241" s="94" t="s">
        <v>9</v>
      </c>
      <c r="L241" s="85"/>
      <c r="M241" s="86"/>
      <c r="O241" s="22"/>
      <c r="P241" s="22"/>
      <c r="Q241" s="22"/>
      <c r="R241" s="22"/>
    </row>
    <row r="242" spans="1:18" s="113" customFormat="1" ht="15" customHeight="1" x14ac:dyDescent="0.25">
      <c r="A242" s="313" t="s">
        <v>337</v>
      </c>
      <c r="B242" s="314"/>
      <c r="C242" s="314"/>
      <c r="D242" s="314"/>
      <c r="E242" s="314"/>
      <c r="F242" s="314"/>
      <c r="G242" s="314"/>
      <c r="H242" s="314"/>
      <c r="I242" s="315"/>
      <c r="J242" s="83">
        <f>J240+J241</f>
        <v>28.36</v>
      </c>
      <c r="K242" s="93" t="s">
        <v>9</v>
      </c>
      <c r="L242" s="91"/>
      <c r="M242" s="84"/>
      <c r="O242" s="22"/>
      <c r="P242" s="22"/>
      <c r="Q242" s="22"/>
      <c r="R242" s="22"/>
    </row>
    <row r="243" spans="1:18" s="113" customFormat="1" ht="15" customHeight="1" x14ac:dyDescent="0.25">
      <c r="A243" s="195"/>
      <c r="B243" s="195"/>
      <c r="C243" s="195"/>
      <c r="D243" s="195"/>
      <c r="E243" s="195"/>
      <c r="F243" s="195"/>
      <c r="G243" s="195"/>
      <c r="H243" s="195"/>
      <c r="I243" s="195"/>
      <c r="J243" s="195"/>
      <c r="K243" s="195"/>
      <c r="L243" s="195"/>
      <c r="M243" s="195"/>
      <c r="O243" s="22"/>
      <c r="P243" s="22"/>
      <c r="Q243" s="22"/>
      <c r="R243" s="22"/>
    </row>
    <row r="244" spans="1:18" s="113" customFormat="1" ht="15" customHeight="1" x14ac:dyDescent="0.3">
      <c r="A244" s="316" t="s">
        <v>449</v>
      </c>
      <c r="B244" s="317"/>
      <c r="C244" s="317"/>
      <c r="D244" s="317"/>
      <c r="E244" s="317"/>
      <c r="F244" s="317"/>
      <c r="G244" s="317"/>
      <c r="H244" s="317"/>
      <c r="I244" s="317"/>
      <c r="J244" s="317"/>
      <c r="K244" s="317"/>
      <c r="L244" s="317"/>
      <c r="M244" s="318"/>
      <c r="O244" s="22"/>
      <c r="P244" s="22"/>
      <c r="Q244" s="22"/>
      <c r="R244" s="22"/>
    </row>
    <row r="245" spans="1:18" s="113" customFormat="1" ht="15" customHeight="1" x14ac:dyDescent="0.25">
      <c r="A245" s="195"/>
      <c r="B245" s="195"/>
      <c r="C245" s="195"/>
      <c r="D245" s="195"/>
      <c r="E245" s="195"/>
      <c r="F245" s="195"/>
      <c r="G245" s="195"/>
      <c r="H245" s="195"/>
      <c r="I245" s="195"/>
      <c r="J245" s="195"/>
      <c r="K245" s="195"/>
      <c r="L245" s="195"/>
      <c r="M245" s="195"/>
      <c r="O245" s="22"/>
      <c r="P245" s="22"/>
      <c r="Q245" s="22"/>
      <c r="R245" s="22"/>
    </row>
    <row r="246" spans="1:18" s="113" customFormat="1" ht="15" customHeight="1" x14ac:dyDescent="0.25">
      <c r="A246" s="210"/>
      <c r="B246" s="210" t="s">
        <v>385</v>
      </c>
      <c r="C246" s="204"/>
      <c r="D246" s="211" t="s">
        <v>386</v>
      </c>
      <c r="E246" s="211"/>
      <c r="F246" s="210" t="s">
        <v>387</v>
      </c>
      <c r="G246" s="204"/>
      <c r="H246" s="211" t="s">
        <v>309</v>
      </c>
      <c r="I246" s="204"/>
      <c r="J246" s="195"/>
      <c r="K246" s="195"/>
      <c r="L246" s="195"/>
      <c r="M246" s="195"/>
      <c r="O246" s="22"/>
      <c r="P246" s="22"/>
      <c r="Q246" s="22"/>
      <c r="R246" s="22"/>
    </row>
    <row r="247" spans="1:18" s="113" customFormat="1" ht="15" customHeight="1" x14ac:dyDescent="0.25">
      <c r="A247" s="212" t="s">
        <v>431</v>
      </c>
      <c r="B247" s="186">
        <v>1</v>
      </c>
      <c r="C247" s="191" t="s">
        <v>389</v>
      </c>
      <c r="D247" s="205">
        <v>0.4</v>
      </c>
      <c r="E247" s="213" t="s">
        <v>389</v>
      </c>
      <c r="F247" s="186">
        <v>4</v>
      </c>
      <c r="G247" s="191" t="s">
        <v>390</v>
      </c>
      <c r="H247" s="205">
        <f t="shared" ref="H247" si="13">B247*D247*F247</f>
        <v>1.6</v>
      </c>
      <c r="I247" s="214" t="s">
        <v>9</v>
      </c>
      <c r="J247" s="195"/>
      <c r="K247" s="195"/>
      <c r="L247" s="195"/>
      <c r="M247" s="195"/>
      <c r="O247" s="22"/>
      <c r="P247" s="22"/>
      <c r="Q247" s="22"/>
      <c r="R247" s="22"/>
    </row>
    <row r="248" spans="1:18" s="113" customFormat="1" ht="15" customHeight="1" x14ac:dyDescent="0.25">
      <c r="A248" s="195"/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O248" s="22"/>
      <c r="P248" s="22"/>
      <c r="Q248" s="22"/>
      <c r="R248" s="22"/>
    </row>
    <row r="249" spans="1:18" s="113" customFormat="1" ht="15" customHeight="1" x14ac:dyDescent="0.25">
      <c r="A249" s="321" t="s">
        <v>334</v>
      </c>
      <c r="B249" s="322"/>
      <c r="C249" s="322"/>
      <c r="D249" s="322"/>
      <c r="E249" s="322"/>
      <c r="F249" s="322"/>
      <c r="G249" s="322"/>
      <c r="H249" s="322"/>
      <c r="I249" s="323"/>
      <c r="J249" s="81">
        <f>SUM(H247)</f>
        <v>1.6</v>
      </c>
      <c r="K249" s="82" t="s">
        <v>9</v>
      </c>
      <c r="L249" s="89"/>
      <c r="M249" s="90"/>
      <c r="O249" s="22"/>
      <c r="P249" s="22"/>
      <c r="Q249" s="22"/>
      <c r="R249" s="22"/>
    </row>
    <row r="250" spans="1:18" s="113" customFormat="1" ht="15" customHeight="1" x14ac:dyDescent="0.25">
      <c r="A250" s="67"/>
      <c r="B250" s="30"/>
      <c r="C250" s="31"/>
      <c r="D250" s="27"/>
      <c r="E250" s="27"/>
      <c r="F250" s="22"/>
      <c r="G250" s="27"/>
      <c r="H250" s="29"/>
      <c r="I250" s="29"/>
      <c r="J250" s="28"/>
      <c r="K250" s="29"/>
      <c r="L250" s="22"/>
      <c r="M250" s="22"/>
      <c r="O250" s="22"/>
      <c r="P250" s="22"/>
      <c r="Q250" s="22"/>
      <c r="R250" s="22"/>
    </row>
    <row r="251" spans="1:18" s="113" customFormat="1" ht="15" customHeight="1" x14ac:dyDescent="0.25">
      <c r="A251" s="324" t="s">
        <v>335</v>
      </c>
      <c r="B251" s="325"/>
      <c r="C251" s="325"/>
      <c r="D251" s="325"/>
      <c r="E251" s="325"/>
      <c r="F251" s="325"/>
      <c r="G251" s="325"/>
      <c r="H251" s="325"/>
      <c r="I251" s="326"/>
      <c r="J251" s="87">
        <v>0</v>
      </c>
      <c r="K251" s="93" t="s">
        <v>9</v>
      </c>
      <c r="L251" s="88"/>
      <c r="M251" s="68"/>
      <c r="O251" s="22"/>
      <c r="P251" s="22"/>
      <c r="Q251" s="22"/>
      <c r="R251" s="22"/>
    </row>
    <row r="252" spans="1:18" s="113" customFormat="1" ht="15" customHeight="1" x14ac:dyDescent="0.25">
      <c r="A252" s="327" t="s">
        <v>336</v>
      </c>
      <c r="B252" s="328"/>
      <c r="C252" s="328"/>
      <c r="D252" s="328"/>
      <c r="E252" s="328"/>
      <c r="F252" s="328"/>
      <c r="G252" s="328"/>
      <c r="H252" s="328"/>
      <c r="I252" s="329"/>
      <c r="J252" s="92">
        <f>J249-J251</f>
        <v>1.6</v>
      </c>
      <c r="K252" s="94" t="s">
        <v>9</v>
      </c>
      <c r="L252" s="85"/>
      <c r="M252" s="86"/>
      <c r="O252" s="22"/>
      <c r="P252" s="22"/>
      <c r="Q252" s="22"/>
      <c r="R252" s="22"/>
    </row>
    <row r="253" spans="1:18" s="113" customFormat="1" ht="15" customHeight="1" x14ac:dyDescent="0.25">
      <c r="A253" s="313" t="s">
        <v>337</v>
      </c>
      <c r="B253" s="314"/>
      <c r="C253" s="314"/>
      <c r="D253" s="314"/>
      <c r="E253" s="314"/>
      <c r="F253" s="314"/>
      <c r="G253" s="314"/>
      <c r="H253" s="314"/>
      <c r="I253" s="315"/>
      <c r="J253" s="83">
        <f>J251+J252</f>
        <v>1.6</v>
      </c>
      <c r="K253" s="93" t="s">
        <v>9</v>
      </c>
      <c r="L253" s="91"/>
      <c r="M253" s="84"/>
      <c r="O253" s="22"/>
      <c r="P253" s="22"/>
      <c r="Q253" s="22"/>
      <c r="R253" s="22"/>
    </row>
    <row r="254" spans="1:18" s="113" customFormat="1" ht="15" customHeight="1" x14ac:dyDescent="0.25">
      <c r="A254" s="195"/>
      <c r="B254" s="195"/>
      <c r="C254" s="195"/>
      <c r="D254" s="195"/>
      <c r="E254" s="195"/>
      <c r="F254" s="195"/>
      <c r="G254" s="195"/>
      <c r="H254" s="195"/>
      <c r="I254" s="195"/>
      <c r="J254" s="195"/>
      <c r="K254" s="195"/>
      <c r="L254" s="195"/>
      <c r="M254" s="195"/>
      <c r="O254" s="22"/>
      <c r="P254" s="22"/>
      <c r="Q254" s="22"/>
      <c r="R254" s="22"/>
    </row>
    <row r="255" spans="1:18" s="113" customFormat="1" ht="15" customHeight="1" x14ac:dyDescent="0.3">
      <c r="A255" s="316" t="s">
        <v>450</v>
      </c>
      <c r="B255" s="317"/>
      <c r="C255" s="317"/>
      <c r="D255" s="317"/>
      <c r="E255" s="317"/>
      <c r="F255" s="317"/>
      <c r="G255" s="317"/>
      <c r="H255" s="317"/>
      <c r="I255" s="317"/>
      <c r="J255" s="317"/>
      <c r="K255" s="317"/>
      <c r="L255" s="317"/>
      <c r="M255" s="318"/>
      <c r="O255" s="22"/>
      <c r="P255" s="22"/>
      <c r="Q255" s="22"/>
      <c r="R255" s="22"/>
    </row>
    <row r="256" spans="1:18" s="113" customFormat="1" ht="15" customHeight="1" x14ac:dyDescent="0.25">
      <c r="A256" s="195"/>
      <c r="B256" s="195"/>
      <c r="C256" s="195"/>
      <c r="D256" s="195"/>
      <c r="E256" s="195"/>
      <c r="F256" s="195"/>
      <c r="G256" s="195"/>
      <c r="H256" s="195"/>
      <c r="I256" s="195"/>
      <c r="J256" s="195"/>
      <c r="K256" s="195"/>
      <c r="L256" s="195"/>
      <c r="M256" s="195"/>
      <c r="O256" s="22"/>
      <c r="P256" s="22"/>
      <c r="Q256" s="22"/>
      <c r="R256" s="22"/>
    </row>
    <row r="257" spans="1:18" s="113" customFormat="1" ht="15" customHeight="1" x14ac:dyDescent="0.25">
      <c r="A257" s="210"/>
      <c r="B257" s="210" t="s">
        <v>385</v>
      </c>
      <c r="C257" s="204"/>
      <c r="D257" s="211" t="s">
        <v>386</v>
      </c>
      <c r="E257" s="211"/>
      <c r="F257" s="210" t="s">
        <v>387</v>
      </c>
      <c r="G257" s="204"/>
      <c r="H257" s="211" t="s">
        <v>309</v>
      </c>
      <c r="I257" s="204"/>
      <c r="J257" s="195"/>
      <c r="K257" s="195"/>
      <c r="L257" s="195"/>
      <c r="M257" s="195"/>
      <c r="O257" s="22"/>
      <c r="P257" s="22"/>
      <c r="Q257" s="22"/>
      <c r="R257" s="22"/>
    </row>
    <row r="258" spans="1:18" s="113" customFormat="1" ht="15" customHeight="1" x14ac:dyDescent="0.25">
      <c r="A258" s="193" t="s">
        <v>451</v>
      </c>
      <c r="B258" s="205">
        <v>1.2</v>
      </c>
      <c r="C258" s="191" t="s">
        <v>389</v>
      </c>
      <c r="D258" s="205">
        <v>2.1</v>
      </c>
      <c r="E258" s="213" t="s">
        <v>389</v>
      </c>
      <c r="F258" s="186">
        <v>1</v>
      </c>
      <c r="G258" s="191" t="s">
        <v>390</v>
      </c>
      <c r="H258" s="205">
        <f t="shared" ref="H258:H262" si="14">B258*D258*F258</f>
        <v>2.52</v>
      </c>
      <c r="I258" s="214" t="s">
        <v>9</v>
      </c>
      <c r="J258" s="195"/>
      <c r="K258" s="195"/>
      <c r="L258" s="195"/>
      <c r="M258" s="195"/>
      <c r="O258" s="22"/>
      <c r="P258" s="22"/>
      <c r="Q258" s="22"/>
      <c r="R258" s="22"/>
    </row>
    <row r="259" spans="1:18" s="113" customFormat="1" ht="15" customHeight="1" x14ac:dyDescent="0.25">
      <c r="A259" s="193" t="s">
        <v>452</v>
      </c>
      <c r="B259" s="223">
        <v>1.1000000000000001</v>
      </c>
      <c r="C259" s="191" t="s">
        <v>389</v>
      </c>
      <c r="D259" s="223">
        <v>1.7</v>
      </c>
      <c r="E259" s="213" t="s">
        <v>389</v>
      </c>
      <c r="F259" s="218">
        <v>0</v>
      </c>
      <c r="G259" s="191" t="s">
        <v>390</v>
      </c>
      <c r="H259" s="205">
        <f t="shared" si="14"/>
        <v>0</v>
      </c>
      <c r="I259" s="214" t="s">
        <v>9</v>
      </c>
      <c r="J259" s="195"/>
      <c r="K259" s="195"/>
      <c r="L259" s="195"/>
      <c r="M259" s="195"/>
      <c r="O259" s="22"/>
      <c r="P259" s="22"/>
      <c r="Q259" s="22"/>
      <c r="R259" s="22"/>
    </row>
    <row r="260" spans="1:18" s="113" customFormat="1" ht="15" customHeight="1" x14ac:dyDescent="0.25">
      <c r="A260" s="193" t="s">
        <v>453</v>
      </c>
      <c r="B260" s="223">
        <v>0.6</v>
      </c>
      <c r="C260" s="191" t="s">
        <v>389</v>
      </c>
      <c r="D260" s="223">
        <v>1</v>
      </c>
      <c r="E260" s="213" t="s">
        <v>389</v>
      </c>
      <c r="F260" s="218">
        <v>2</v>
      </c>
      <c r="G260" s="191" t="s">
        <v>390</v>
      </c>
      <c r="H260" s="205">
        <f t="shared" si="14"/>
        <v>1.2</v>
      </c>
      <c r="I260" s="214" t="s">
        <v>9</v>
      </c>
      <c r="J260" s="195"/>
      <c r="K260" s="195"/>
      <c r="L260" s="195"/>
      <c r="M260" s="195"/>
      <c r="O260" s="22"/>
      <c r="P260" s="22"/>
      <c r="Q260" s="22"/>
      <c r="R260" s="22"/>
    </row>
    <row r="261" spans="1:18" s="113" customFormat="1" ht="15" customHeight="1" x14ac:dyDescent="0.25">
      <c r="A261" s="193" t="s">
        <v>454</v>
      </c>
      <c r="B261" s="223">
        <v>0.55000000000000004</v>
      </c>
      <c r="C261" s="191" t="s">
        <v>389</v>
      </c>
      <c r="D261" s="223">
        <v>2.1</v>
      </c>
      <c r="E261" s="213" t="s">
        <v>389</v>
      </c>
      <c r="F261" s="218">
        <v>2</v>
      </c>
      <c r="G261" s="191" t="s">
        <v>390</v>
      </c>
      <c r="H261" s="226">
        <f t="shared" si="14"/>
        <v>2.3100000000000005</v>
      </c>
      <c r="I261" s="214" t="s">
        <v>9</v>
      </c>
      <c r="J261" s="195"/>
      <c r="K261" s="195"/>
      <c r="L261" s="195"/>
      <c r="M261" s="195"/>
      <c r="O261" s="22"/>
      <c r="P261" s="22"/>
      <c r="Q261" s="22"/>
      <c r="R261" s="22"/>
    </row>
    <row r="262" spans="1:18" s="113" customFormat="1" ht="15" customHeight="1" x14ac:dyDescent="0.25">
      <c r="A262" s="193" t="s">
        <v>455</v>
      </c>
      <c r="B262" s="223">
        <v>1.1000000000000001</v>
      </c>
      <c r="C262" s="191" t="s">
        <v>389</v>
      </c>
      <c r="D262" s="223">
        <v>2.1</v>
      </c>
      <c r="E262" s="213" t="s">
        <v>389</v>
      </c>
      <c r="F262" s="218">
        <v>1</v>
      </c>
      <c r="G262" s="191" t="s">
        <v>390</v>
      </c>
      <c r="H262" s="205">
        <f t="shared" si="14"/>
        <v>2.3100000000000005</v>
      </c>
      <c r="I262" s="214" t="s">
        <v>9</v>
      </c>
      <c r="J262" s="195"/>
      <c r="K262" s="195"/>
      <c r="L262" s="195"/>
      <c r="M262" s="195"/>
      <c r="O262" s="22"/>
      <c r="P262" s="22"/>
      <c r="Q262" s="22"/>
      <c r="R262" s="22"/>
    </row>
    <row r="263" spans="1:18" s="113" customFormat="1" ht="15" customHeight="1" x14ac:dyDescent="0.25">
      <c r="A263" s="195"/>
      <c r="B263" s="195"/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O263" s="22"/>
      <c r="P263" s="22"/>
      <c r="Q263" s="22"/>
      <c r="R263" s="22"/>
    </row>
    <row r="264" spans="1:18" s="113" customFormat="1" ht="15" customHeight="1" x14ac:dyDescent="0.25">
      <c r="A264" s="321" t="s">
        <v>334</v>
      </c>
      <c r="B264" s="322"/>
      <c r="C264" s="322"/>
      <c r="D264" s="322"/>
      <c r="E264" s="322"/>
      <c r="F264" s="322"/>
      <c r="G264" s="322"/>
      <c r="H264" s="322"/>
      <c r="I264" s="323"/>
      <c r="J264" s="81">
        <f>SUM(H258:H262)</f>
        <v>8.34</v>
      </c>
      <c r="K264" s="82" t="s">
        <v>9</v>
      </c>
      <c r="L264" s="89"/>
      <c r="M264" s="90"/>
      <c r="O264" s="22"/>
      <c r="P264" s="22"/>
      <c r="Q264" s="22"/>
      <c r="R264" s="22"/>
    </row>
    <row r="265" spans="1:18" s="113" customFormat="1" ht="15" customHeight="1" x14ac:dyDescent="0.25">
      <c r="A265" s="67"/>
      <c r="B265" s="30"/>
      <c r="C265" s="31"/>
      <c r="D265" s="27"/>
      <c r="E265" s="27"/>
      <c r="F265" s="22"/>
      <c r="G265" s="27"/>
      <c r="H265" s="29"/>
      <c r="I265" s="29"/>
      <c r="J265" s="28"/>
      <c r="K265" s="29"/>
      <c r="L265" s="22"/>
      <c r="M265" s="22"/>
      <c r="O265" s="22"/>
      <c r="P265" s="22"/>
      <c r="Q265" s="22"/>
      <c r="R265" s="22"/>
    </row>
    <row r="266" spans="1:18" s="113" customFormat="1" ht="15" customHeight="1" x14ac:dyDescent="0.25">
      <c r="A266" s="324" t="s">
        <v>335</v>
      </c>
      <c r="B266" s="325"/>
      <c r="C266" s="325"/>
      <c r="D266" s="325"/>
      <c r="E266" s="325"/>
      <c r="F266" s="325"/>
      <c r="G266" s="325"/>
      <c r="H266" s="325"/>
      <c r="I266" s="326"/>
      <c r="J266" s="87">
        <v>0</v>
      </c>
      <c r="K266" s="93" t="s">
        <v>9</v>
      </c>
      <c r="L266" s="88"/>
      <c r="M266" s="68"/>
      <c r="O266" s="22"/>
      <c r="P266" s="22"/>
      <c r="Q266" s="22"/>
      <c r="R266" s="22"/>
    </row>
    <row r="267" spans="1:18" s="113" customFormat="1" ht="15" customHeight="1" x14ac:dyDescent="0.25">
      <c r="A267" s="327" t="s">
        <v>336</v>
      </c>
      <c r="B267" s="328"/>
      <c r="C267" s="328"/>
      <c r="D267" s="328"/>
      <c r="E267" s="328"/>
      <c r="F267" s="328"/>
      <c r="G267" s="328"/>
      <c r="H267" s="328"/>
      <c r="I267" s="329"/>
      <c r="J267" s="92">
        <f>J264-J266</f>
        <v>8.34</v>
      </c>
      <c r="K267" s="94" t="s">
        <v>9</v>
      </c>
      <c r="L267" s="85"/>
      <c r="M267" s="86"/>
      <c r="O267" s="22"/>
      <c r="P267" s="22"/>
      <c r="Q267" s="22"/>
      <c r="R267" s="22"/>
    </row>
    <row r="268" spans="1:18" s="113" customFormat="1" ht="15" customHeight="1" x14ac:dyDescent="0.25">
      <c r="A268" s="313" t="s">
        <v>337</v>
      </c>
      <c r="B268" s="314"/>
      <c r="C268" s="314"/>
      <c r="D268" s="314"/>
      <c r="E268" s="314"/>
      <c r="F268" s="314"/>
      <c r="G268" s="314"/>
      <c r="H268" s="314"/>
      <c r="I268" s="315"/>
      <c r="J268" s="83">
        <f>J266+J267</f>
        <v>8.34</v>
      </c>
      <c r="K268" s="93" t="s">
        <v>9</v>
      </c>
      <c r="L268" s="91"/>
      <c r="M268" s="84"/>
      <c r="O268" s="22"/>
      <c r="P268" s="22"/>
      <c r="Q268" s="22"/>
      <c r="R268" s="22"/>
    </row>
    <row r="269" spans="1:18" s="113" customFormat="1" ht="15" customHeight="1" x14ac:dyDescent="0.25">
      <c r="A269" s="195"/>
      <c r="B269" s="195"/>
      <c r="C269" s="195"/>
      <c r="D269" s="195"/>
      <c r="E269" s="195"/>
      <c r="F269" s="195"/>
      <c r="G269" s="195"/>
      <c r="H269" s="195"/>
      <c r="I269" s="195"/>
      <c r="J269" s="195"/>
      <c r="K269" s="195"/>
      <c r="L269" s="195"/>
      <c r="M269" s="195"/>
      <c r="O269" s="22"/>
      <c r="P269" s="22"/>
      <c r="Q269" s="22"/>
      <c r="R269" s="22"/>
    </row>
    <row r="270" spans="1:18" s="73" customFormat="1" ht="14.4" x14ac:dyDescent="0.25">
      <c r="A270" s="180"/>
      <c r="B270" s="180"/>
      <c r="C270" s="180"/>
      <c r="D270" s="180"/>
      <c r="E270" s="180"/>
      <c r="F270" s="180"/>
      <c r="G270" s="180"/>
      <c r="H270" s="180"/>
      <c r="I270" s="180"/>
      <c r="J270" s="104"/>
      <c r="K270" s="101"/>
      <c r="L270" s="105"/>
      <c r="M270" s="106"/>
      <c r="O270" s="22"/>
      <c r="P270" s="22"/>
      <c r="Q270" s="22"/>
      <c r="R270" s="22"/>
    </row>
    <row r="271" spans="1:18" s="73" customFormat="1" ht="14.4" x14ac:dyDescent="0.25">
      <c r="A271" s="95"/>
      <c r="B271" s="95"/>
      <c r="C271" s="95"/>
      <c r="D271" s="95"/>
      <c r="E271" s="95"/>
      <c r="F271" s="95"/>
      <c r="G271" s="95"/>
      <c r="H271" s="107"/>
      <c r="I271" s="107"/>
      <c r="J271" s="108"/>
      <c r="K271" s="109"/>
      <c r="L271" s="102"/>
      <c r="M271" s="103"/>
      <c r="O271" s="22"/>
      <c r="P271" s="22"/>
      <c r="Q271" s="22"/>
      <c r="R271" s="22"/>
    </row>
    <row r="272" spans="1:18" s="73" customFormat="1" ht="14.4" x14ac:dyDescent="0.25">
      <c r="A272" s="95"/>
      <c r="B272" s="95"/>
      <c r="C272" s="95"/>
      <c r="D272" s="95"/>
      <c r="E272" s="95"/>
      <c r="F272" s="95"/>
      <c r="G272" s="95"/>
      <c r="H272" s="285" t="s">
        <v>339</v>
      </c>
      <c r="I272" s="285"/>
      <c r="J272" s="285"/>
      <c r="K272" s="285"/>
      <c r="L272" s="285"/>
      <c r="M272" s="285"/>
      <c r="O272" s="22"/>
      <c r="P272" s="22"/>
      <c r="Q272" s="22"/>
      <c r="R272" s="22"/>
    </row>
    <row r="273" spans="1:18" s="73" customFormat="1" ht="14.4" x14ac:dyDescent="0.25">
      <c r="A273" s="95"/>
      <c r="B273" s="95"/>
      <c r="C273" s="95"/>
      <c r="D273" s="95"/>
      <c r="E273" s="95"/>
      <c r="F273" s="95"/>
      <c r="G273" s="95"/>
      <c r="H273" s="285" t="s">
        <v>340</v>
      </c>
      <c r="I273" s="285"/>
      <c r="J273" s="285"/>
      <c r="K273" s="285"/>
      <c r="L273" s="285"/>
      <c r="M273" s="285"/>
      <c r="O273" s="22"/>
      <c r="P273" s="22"/>
      <c r="Q273" s="22"/>
      <c r="R273" s="22"/>
    </row>
    <row r="274" spans="1:18" ht="14.4" x14ac:dyDescent="0.25">
      <c r="A274" s="332"/>
      <c r="B274" s="332"/>
      <c r="C274" s="332"/>
      <c r="D274" s="332"/>
      <c r="E274" s="332"/>
      <c r="F274" s="332"/>
      <c r="G274" s="332"/>
      <c r="H274" s="332"/>
      <c r="I274" s="332"/>
      <c r="J274" s="104"/>
      <c r="K274" s="101"/>
      <c r="L274" s="105"/>
      <c r="M274" s="106"/>
    </row>
  </sheetData>
  <mergeCells count="102">
    <mergeCell ref="A30:I30"/>
    <mergeCell ref="A31:I31"/>
    <mergeCell ref="A32:I32"/>
    <mergeCell ref="A11:M11"/>
    <mergeCell ref="A12:M12"/>
    <mergeCell ref="A17:I17"/>
    <mergeCell ref="A19:I19"/>
    <mergeCell ref="A20:I20"/>
    <mergeCell ref="A21:I21"/>
    <mergeCell ref="B14:C14"/>
    <mergeCell ref="A23:M23"/>
    <mergeCell ref="A28:I28"/>
    <mergeCell ref="A255:M255"/>
    <mergeCell ref="A264:I264"/>
    <mergeCell ref="A266:I266"/>
    <mergeCell ref="A267:I267"/>
    <mergeCell ref="A268:I268"/>
    <mergeCell ref="A244:M244"/>
    <mergeCell ref="A249:I249"/>
    <mergeCell ref="A251:I251"/>
    <mergeCell ref="A252:I252"/>
    <mergeCell ref="A253:I253"/>
    <mergeCell ref="A229:M229"/>
    <mergeCell ref="A238:I238"/>
    <mergeCell ref="A240:I240"/>
    <mergeCell ref="A241:I241"/>
    <mergeCell ref="A242:I242"/>
    <mergeCell ref="A215:M215"/>
    <mergeCell ref="A223:I223"/>
    <mergeCell ref="A225:I225"/>
    <mergeCell ref="A226:I226"/>
    <mergeCell ref="A227:I227"/>
    <mergeCell ref="A108:E108"/>
    <mergeCell ref="A207:I207"/>
    <mergeCell ref="A209:I209"/>
    <mergeCell ref="A210:I210"/>
    <mergeCell ref="A211:I211"/>
    <mergeCell ref="A213:M213"/>
    <mergeCell ref="A197:I197"/>
    <mergeCell ref="A198:I198"/>
    <mergeCell ref="A199:I199"/>
    <mergeCell ref="A201:M201"/>
    <mergeCell ref="B203:C203"/>
    <mergeCell ref="D203:E203"/>
    <mergeCell ref="F203:G203"/>
    <mergeCell ref="A274:I274"/>
    <mergeCell ref="H272:M272"/>
    <mergeCell ref="H273:M273"/>
    <mergeCell ref="A91:M91"/>
    <mergeCell ref="A128:M128"/>
    <mergeCell ref="B130:C130"/>
    <mergeCell ref="D130:E130"/>
    <mergeCell ref="F130:G130"/>
    <mergeCell ref="A47:M47"/>
    <mergeCell ref="B49:C49"/>
    <mergeCell ref="A74:I74"/>
    <mergeCell ref="A76:I76"/>
    <mergeCell ref="A77:I77"/>
    <mergeCell ref="A78:I78"/>
    <mergeCell ref="D95:E95"/>
    <mergeCell ref="A88:I88"/>
    <mergeCell ref="A89:I89"/>
    <mergeCell ref="A169:M169"/>
    <mergeCell ref="B171:C171"/>
    <mergeCell ref="A195:I195"/>
    <mergeCell ref="A64:G64"/>
    <mergeCell ref="A80:M80"/>
    <mergeCell ref="A85:I85"/>
    <mergeCell ref="A87:I87"/>
    <mergeCell ref="A34:M34"/>
    <mergeCell ref="A167:I167"/>
    <mergeCell ref="A156:M156"/>
    <mergeCell ref="B158:C158"/>
    <mergeCell ref="A163:I163"/>
    <mergeCell ref="A165:I165"/>
    <mergeCell ref="A166:I166"/>
    <mergeCell ref="A44:I44"/>
    <mergeCell ref="A35:M35"/>
    <mergeCell ref="B37:C37"/>
    <mergeCell ref="A40:I40"/>
    <mergeCell ref="A42:I42"/>
    <mergeCell ref="A43:I43"/>
    <mergeCell ref="A154:I154"/>
    <mergeCell ref="A93:M93"/>
    <mergeCell ref="B95:C95"/>
    <mergeCell ref="A122:I122"/>
    <mergeCell ref="A124:I124"/>
    <mergeCell ref="A125:I125"/>
    <mergeCell ref="A126:I126"/>
    <mergeCell ref="A150:I150"/>
    <mergeCell ref="A152:I152"/>
    <mergeCell ref="A153:I153"/>
    <mergeCell ref="F95:G95"/>
    <mergeCell ref="A1:M1"/>
    <mergeCell ref="A2:M2"/>
    <mergeCell ref="A4:M5"/>
    <mergeCell ref="A10:M10"/>
    <mergeCell ref="B7:I7"/>
    <mergeCell ref="B8:I8"/>
    <mergeCell ref="B9:D9"/>
    <mergeCell ref="F9:I9"/>
    <mergeCell ref="J7:M9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1" fitToHeight="0" orientation="portrait" horizontalDpi="360" verticalDpi="360" r:id="rId1"/>
  <headerFooter>
    <oddHeader>&amp;RBM07 - MEMORIAL  BOTAFOGO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47"/>
  <sheetViews>
    <sheetView view="pageBreakPreview" zoomScaleNormal="100" zoomScaleSheetLayoutView="100" workbookViewId="0">
      <selection activeCell="Q16" sqref="Q16"/>
    </sheetView>
  </sheetViews>
  <sheetFormatPr defaultRowHeight="14.4" x14ac:dyDescent="0.3"/>
  <cols>
    <col min="4" max="4" width="11.109375" customWidth="1"/>
    <col min="6" max="6" width="12.44140625" customWidth="1"/>
  </cols>
  <sheetData>
    <row r="1" spans="1:13" ht="87.75" customHeight="1" x14ac:dyDescent="0.3">
      <c r="A1" s="343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3" ht="18" x14ac:dyDescent="0.35">
      <c r="A2" s="344" t="s">
        <v>465</v>
      </c>
      <c r="B2" s="344"/>
      <c r="C2" s="344"/>
      <c r="D2" s="344"/>
      <c r="E2" s="344"/>
      <c r="F2" s="78"/>
      <c r="G2" s="78"/>
      <c r="H2" s="345" t="s">
        <v>464</v>
      </c>
      <c r="I2" s="345"/>
      <c r="J2" s="345"/>
      <c r="K2" s="345"/>
      <c r="L2" s="345"/>
      <c r="M2" s="78"/>
    </row>
    <row r="3" spans="1:13" ht="15.6" x14ac:dyDescent="0.3">
      <c r="A3" s="346" t="s">
        <v>328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</row>
    <row r="4" spans="1:13" ht="15.6" x14ac:dyDescent="0.3">
      <c r="A4" s="347" t="s">
        <v>351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</row>
    <row r="5" spans="1:13" ht="15.6" x14ac:dyDescent="0.3">
      <c r="A5" s="342" t="s">
        <v>350</v>
      </c>
      <c r="B5" s="342"/>
      <c r="C5" s="342"/>
      <c r="D5" s="342"/>
      <c r="E5" s="342"/>
      <c r="F5" s="342"/>
      <c r="G5" s="342" t="s">
        <v>352</v>
      </c>
      <c r="H5" s="342"/>
      <c r="I5" s="342"/>
      <c r="J5" s="342"/>
      <c r="K5" s="342"/>
      <c r="L5" s="342"/>
      <c r="M5" s="342"/>
    </row>
    <row r="6" spans="1:13" x14ac:dyDescent="0.3">
      <c r="A6" s="340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</row>
    <row r="7" spans="1:13" x14ac:dyDescent="0.3">
      <c r="A7" s="340"/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</row>
    <row r="8" spans="1:13" x14ac:dyDescent="0.3">
      <c r="A8" s="340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</row>
    <row r="9" spans="1:13" x14ac:dyDescent="0.3">
      <c r="A9" s="340"/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</row>
    <row r="10" spans="1:13" x14ac:dyDescent="0.3">
      <c r="A10" s="340"/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</row>
    <row r="11" spans="1:13" x14ac:dyDescent="0.3">
      <c r="A11" s="340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</row>
    <row r="12" spans="1:13" x14ac:dyDescent="0.3">
      <c r="A12" s="340"/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</row>
    <row r="13" spans="1:13" x14ac:dyDescent="0.3">
      <c r="A13" s="340"/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</row>
    <row r="14" spans="1:13" x14ac:dyDescent="0.3">
      <c r="A14" s="340"/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</row>
    <row r="15" spans="1:13" x14ac:dyDescent="0.3">
      <c r="A15" s="340"/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</row>
    <row r="16" spans="1:13" x14ac:dyDescent="0.3">
      <c r="A16" s="340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</row>
    <row r="17" spans="1:13" x14ac:dyDescent="0.3">
      <c r="A17" s="34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</row>
    <row r="18" spans="1:13" x14ac:dyDescent="0.3">
      <c r="A18" s="340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x14ac:dyDescent="0.3">
      <c r="A19" s="340"/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</row>
    <row r="20" spans="1:13" x14ac:dyDescent="0.3">
      <c r="A20" s="340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</row>
    <row r="21" spans="1:13" ht="15.6" x14ac:dyDescent="0.3">
      <c r="A21" s="341" t="s">
        <v>466</v>
      </c>
      <c r="B21" s="341"/>
      <c r="C21" s="341"/>
      <c r="D21" s="341"/>
      <c r="E21" s="341"/>
      <c r="F21" s="341"/>
      <c r="G21" s="341" t="s">
        <v>467</v>
      </c>
      <c r="H21" s="341"/>
      <c r="I21" s="341"/>
      <c r="J21" s="341"/>
      <c r="K21" s="341"/>
      <c r="L21" s="341"/>
      <c r="M21" s="341"/>
    </row>
    <row r="22" spans="1:13" x14ac:dyDescent="0.3">
      <c r="A22" s="340"/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</row>
    <row r="23" spans="1:13" x14ac:dyDescent="0.3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3" x14ac:dyDescent="0.3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</row>
    <row r="25" spans="1:13" x14ac:dyDescent="0.3">
      <c r="A25" s="340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</row>
    <row r="26" spans="1:13" x14ac:dyDescent="0.3">
      <c r="A26" s="340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</row>
    <row r="27" spans="1:13" x14ac:dyDescent="0.3">
      <c r="A27" s="340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</row>
    <row r="28" spans="1:13" x14ac:dyDescent="0.3">
      <c r="A28" s="340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</row>
    <row r="29" spans="1:13" x14ac:dyDescent="0.3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</row>
    <row r="30" spans="1:13" x14ac:dyDescent="0.3">
      <c r="A30" s="340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</row>
    <row r="31" spans="1:13" x14ac:dyDescent="0.3">
      <c r="A31" s="340"/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</row>
    <row r="32" spans="1:13" x14ac:dyDescent="0.3">
      <c r="A32" s="340"/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</row>
    <row r="33" spans="1:13" x14ac:dyDescent="0.3">
      <c r="A33" s="340"/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</row>
    <row r="34" spans="1:13" x14ac:dyDescent="0.3">
      <c r="A34" s="340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</row>
    <row r="35" spans="1:13" x14ac:dyDescent="0.3">
      <c r="A35" s="340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</row>
    <row r="36" spans="1:13" x14ac:dyDescent="0.3">
      <c r="A36" s="340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</row>
    <row r="37" spans="1:13" x14ac:dyDescent="0.3">
      <c r="A37" s="340"/>
      <c r="B37" s="340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</row>
    <row r="38" spans="1:13" x14ac:dyDescent="0.3">
      <c r="A38" s="340"/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</row>
    <row r="39" spans="1:13" ht="15.6" x14ac:dyDescent="0.3">
      <c r="A39" s="341" t="s">
        <v>468</v>
      </c>
      <c r="B39" s="341"/>
      <c r="C39" s="341"/>
      <c r="D39" s="341"/>
      <c r="E39" s="341"/>
      <c r="F39" s="341"/>
      <c r="G39" s="341" t="s">
        <v>469</v>
      </c>
      <c r="H39" s="341"/>
      <c r="I39" s="341"/>
      <c r="J39" s="341"/>
      <c r="K39" s="341"/>
      <c r="L39" s="341"/>
      <c r="M39" s="341"/>
    </row>
    <row r="40" spans="1:13" x14ac:dyDescent="0.3">
      <c r="A40" s="340"/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</row>
    <row r="41" spans="1:13" x14ac:dyDescent="0.3">
      <c r="A41" s="340"/>
      <c r="B41" s="340"/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/>
    </row>
    <row r="42" spans="1:13" x14ac:dyDescent="0.3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x14ac:dyDescent="0.3">
      <c r="A43" s="340"/>
      <c r="B43" s="340"/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0"/>
    </row>
    <row r="44" spans="1:13" x14ac:dyDescent="0.3">
      <c r="A44" s="340"/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</row>
    <row r="45" spans="1:13" x14ac:dyDescent="0.3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</row>
    <row r="46" spans="1:13" x14ac:dyDescent="0.3">
      <c r="A46" s="340"/>
      <c r="B46" s="340"/>
      <c r="C46" s="340"/>
      <c r="D46" s="340"/>
      <c r="E46" s="340"/>
      <c r="F46" s="340"/>
      <c r="G46" s="340"/>
      <c r="H46" s="340"/>
      <c r="I46" s="340"/>
      <c r="J46" s="340"/>
      <c r="K46" s="340"/>
      <c r="L46" s="340"/>
      <c r="M46" s="340"/>
    </row>
    <row r="47" spans="1:13" x14ac:dyDescent="0.3">
      <c r="A47" s="340"/>
      <c r="B47" s="340"/>
      <c r="C47" s="340"/>
      <c r="D47" s="340"/>
      <c r="E47" s="340"/>
      <c r="F47" s="340"/>
      <c r="G47" s="340"/>
      <c r="H47" s="340"/>
      <c r="I47" s="340"/>
      <c r="J47" s="340"/>
      <c r="K47" s="340"/>
      <c r="L47" s="340"/>
      <c r="M47" s="340"/>
    </row>
    <row r="48" spans="1:13" x14ac:dyDescent="0.3">
      <c r="A48" s="340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</row>
    <row r="49" spans="1:13" x14ac:dyDescent="0.3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</row>
    <row r="50" spans="1:13" x14ac:dyDescent="0.3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</row>
    <row r="51" spans="1:13" x14ac:dyDescent="0.3">
      <c r="A51" s="340"/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</row>
    <row r="52" spans="1:13" x14ac:dyDescent="0.3">
      <c r="A52" s="340"/>
      <c r="B52" s="340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</row>
    <row r="53" spans="1:13" x14ac:dyDescent="0.3">
      <c r="A53" s="340"/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</row>
    <row r="54" spans="1:13" x14ac:dyDescent="0.3">
      <c r="A54" s="340"/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</row>
    <row r="55" spans="1:13" x14ac:dyDescent="0.3">
      <c r="A55" s="340"/>
      <c r="B55" s="340"/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40"/>
    </row>
    <row r="56" spans="1:13" x14ac:dyDescent="0.3">
      <c r="A56" s="340"/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</row>
    <row r="57" spans="1:13" ht="15.6" x14ac:dyDescent="0.3">
      <c r="A57" s="341" t="s">
        <v>470</v>
      </c>
      <c r="B57" s="341"/>
      <c r="C57" s="341"/>
      <c r="D57" s="341"/>
      <c r="E57" s="341"/>
      <c r="F57" s="341"/>
      <c r="G57" s="341" t="s">
        <v>471</v>
      </c>
      <c r="H57" s="341"/>
      <c r="I57" s="341"/>
      <c r="J57" s="341"/>
      <c r="K57" s="341"/>
      <c r="L57" s="341"/>
      <c r="M57" s="341"/>
    </row>
    <row r="58" spans="1:13" x14ac:dyDescent="0.3">
      <c r="A58" s="340"/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</row>
    <row r="59" spans="1:13" x14ac:dyDescent="0.3">
      <c r="A59" s="340"/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</row>
    <row r="60" spans="1:13" x14ac:dyDescent="0.3">
      <c r="A60" s="340"/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</row>
    <row r="61" spans="1:13" x14ac:dyDescent="0.3">
      <c r="A61" s="340"/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</row>
    <row r="62" spans="1:13" x14ac:dyDescent="0.3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</row>
    <row r="63" spans="1:13" x14ac:dyDescent="0.3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x14ac:dyDescent="0.3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</row>
    <row r="65" spans="1:13" x14ac:dyDescent="0.3">
      <c r="A65" s="340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</row>
    <row r="66" spans="1:13" x14ac:dyDescent="0.3">
      <c r="A66" s="340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</row>
    <row r="67" spans="1:13" x14ac:dyDescent="0.3">
      <c r="A67" s="340"/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</row>
    <row r="68" spans="1:13" x14ac:dyDescent="0.3">
      <c r="A68" s="340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</row>
    <row r="69" spans="1:13" x14ac:dyDescent="0.3">
      <c r="A69" s="340"/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</row>
    <row r="70" spans="1:13" x14ac:dyDescent="0.3">
      <c r="A70" s="340"/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</row>
    <row r="71" spans="1:13" x14ac:dyDescent="0.3">
      <c r="A71" s="340"/>
      <c r="B71" s="340"/>
      <c r="C71" s="340"/>
      <c r="D71" s="340"/>
      <c r="E71" s="340"/>
      <c r="F71" s="340"/>
      <c r="G71" s="340"/>
      <c r="H71" s="340"/>
      <c r="I71" s="340"/>
      <c r="J71" s="340"/>
      <c r="K71" s="340"/>
      <c r="L71" s="340"/>
      <c r="M71" s="340"/>
    </row>
    <row r="72" spans="1:13" x14ac:dyDescent="0.3">
      <c r="A72" s="340"/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</row>
    <row r="73" spans="1:13" x14ac:dyDescent="0.3">
      <c r="A73" s="340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0"/>
    </row>
    <row r="74" spans="1:13" x14ac:dyDescent="0.3">
      <c r="A74" s="340"/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</row>
    <row r="75" spans="1:13" ht="15.6" x14ac:dyDescent="0.3">
      <c r="A75" s="341" t="s">
        <v>472</v>
      </c>
      <c r="B75" s="341"/>
      <c r="C75" s="341"/>
      <c r="D75" s="341"/>
      <c r="E75" s="341"/>
      <c r="F75" s="341"/>
      <c r="G75" s="341" t="s">
        <v>473</v>
      </c>
      <c r="H75" s="341"/>
      <c r="I75" s="341"/>
      <c r="J75" s="341"/>
      <c r="K75" s="341"/>
      <c r="L75" s="341"/>
      <c r="M75" s="341"/>
    </row>
    <row r="76" spans="1:13" x14ac:dyDescent="0.3">
      <c r="A76" s="340"/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</row>
    <row r="77" spans="1:13" x14ac:dyDescent="0.3">
      <c r="A77" s="340"/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</row>
    <row r="78" spans="1:13" x14ac:dyDescent="0.3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</row>
    <row r="79" spans="1:13" x14ac:dyDescent="0.3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</row>
    <row r="80" spans="1:13" x14ac:dyDescent="0.3">
      <c r="A80" s="340"/>
      <c r="B80" s="340"/>
      <c r="C80" s="340"/>
      <c r="D80" s="340"/>
      <c r="E80" s="340"/>
      <c r="F80" s="340"/>
      <c r="G80" s="340"/>
      <c r="H80" s="340"/>
      <c r="I80" s="340"/>
      <c r="J80" s="340"/>
      <c r="K80" s="340"/>
      <c r="L80" s="340"/>
      <c r="M80" s="340"/>
    </row>
    <row r="81" spans="1:13" x14ac:dyDescent="0.3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</row>
    <row r="82" spans="1:13" x14ac:dyDescent="0.3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</row>
    <row r="83" spans="1:13" x14ac:dyDescent="0.3">
      <c r="A83" s="340"/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</row>
    <row r="84" spans="1:13" x14ac:dyDescent="0.3">
      <c r="A84" s="340"/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</row>
    <row r="85" spans="1:13" x14ac:dyDescent="0.3">
      <c r="A85" s="340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</row>
    <row r="86" spans="1:13" x14ac:dyDescent="0.3">
      <c r="A86" s="340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</row>
    <row r="87" spans="1:13" x14ac:dyDescent="0.3">
      <c r="A87" s="340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</row>
    <row r="88" spans="1:13" x14ac:dyDescent="0.3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</row>
    <row r="89" spans="1:13" x14ac:dyDescent="0.3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</row>
    <row r="90" spans="1:13" x14ac:dyDescent="0.3">
      <c r="A90" s="340"/>
      <c r="B90" s="340"/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</row>
    <row r="91" spans="1:13" x14ac:dyDescent="0.3">
      <c r="A91" s="340"/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</row>
    <row r="92" spans="1:13" x14ac:dyDescent="0.3">
      <c r="A92" s="340"/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</row>
    <row r="93" spans="1:13" ht="15.6" x14ac:dyDescent="0.3">
      <c r="A93" s="341" t="s">
        <v>474</v>
      </c>
      <c r="B93" s="341"/>
      <c r="C93" s="341"/>
      <c r="D93" s="341"/>
      <c r="E93" s="341"/>
      <c r="F93" s="341"/>
      <c r="G93" s="341"/>
      <c r="H93" s="341"/>
      <c r="I93" s="341"/>
      <c r="J93" s="341"/>
      <c r="K93" s="341"/>
      <c r="L93" s="341"/>
      <c r="M93" s="341"/>
    </row>
    <row r="94" spans="1:13" x14ac:dyDescent="0.3">
      <c r="A94" s="340"/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</row>
    <row r="95" spans="1:13" x14ac:dyDescent="0.3">
      <c r="A95" s="340"/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</row>
    <row r="96" spans="1:13" x14ac:dyDescent="0.3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</row>
    <row r="97" spans="1:13" x14ac:dyDescent="0.3">
      <c r="A97" s="340"/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</row>
    <row r="98" spans="1:13" x14ac:dyDescent="0.3">
      <c r="A98" s="340"/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</row>
    <row r="99" spans="1:13" x14ac:dyDescent="0.3">
      <c r="A99" s="340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</row>
    <row r="100" spans="1:13" x14ac:dyDescent="0.3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</row>
    <row r="101" spans="1:13" x14ac:dyDescent="0.3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</row>
    <row r="102" spans="1:13" x14ac:dyDescent="0.3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</row>
    <row r="103" spans="1:13" x14ac:dyDescent="0.3">
      <c r="A103" s="340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</row>
    <row r="104" spans="1:13" x14ac:dyDescent="0.3">
      <c r="A104" s="340"/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</row>
    <row r="105" spans="1:13" x14ac:dyDescent="0.3">
      <c r="A105" s="340"/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</row>
    <row r="106" spans="1:13" x14ac:dyDescent="0.3">
      <c r="A106" s="340"/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</row>
    <row r="107" spans="1:13" x14ac:dyDescent="0.3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</row>
    <row r="108" spans="1:13" x14ac:dyDescent="0.3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</row>
    <row r="109" spans="1:13" x14ac:dyDescent="0.3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</row>
    <row r="110" spans="1:13" x14ac:dyDescent="0.3">
      <c r="A110" s="340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</row>
    <row r="111" spans="1:13" ht="15.6" x14ac:dyDescent="0.3">
      <c r="A111" s="341" t="s">
        <v>404</v>
      </c>
      <c r="B111" s="341"/>
      <c r="C111" s="341"/>
      <c r="D111" s="341"/>
      <c r="E111" s="341"/>
      <c r="F111" s="341"/>
      <c r="G111" s="341" t="s">
        <v>405</v>
      </c>
      <c r="H111" s="341"/>
      <c r="I111" s="341"/>
      <c r="J111" s="341"/>
      <c r="K111" s="341"/>
      <c r="L111" s="341"/>
      <c r="M111" s="341"/>
    </row>
    <row r="112" spans="1:13" x14ac:dyDescent="0.3">
      <c r="A112" s="340"/>
      <c r="B112" s="340"/>
      <c r="C112" s="340"/>
      <c r="D112" s="340"/>
      <c r="E112" s="340"/>
      <c r="F112" s="340"/>
      <c r="G112" s="340"/>
      <c r="H112" s="340"/>
      <c r="I112" s="340"/>
      <c r="J112" s="340"/>
      <c r="K112" s="340"/>
      <c r="L112" s="340"/>
      <c r="M112" s="340"/>
    </row>
    <row r="113" spans="1:13" x14ac:dyDescent="0.3">
      <c r="A113" s="340"/>
      <c r="B113" s="340"/>
      <c r="C113" s="340"/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</row>
    <row r="114" spans="1:13" x14ac:dyDescent="0.3">
      <c r="A114" s="340"/>
      <c r="B114" s="340"/>
      <c r="C114" s="340"/>
      <c r="D114" s="340"/>
      <c r="E114" s="340"/>
      <c r="F114" s="340"/>
      <c r="G114" s="340"/>
      <c r="H114" s="340"/>
      <c r="I114" s="340"/>
      <c r="J114" s="340"/>
      <c r="K114" s="340"/>
      <c r="L114" s="340"/>
      <c r="M114" s="340"/>
    </row>
    <row r="115" spans="1:13" x14ac:dyDescent="0.3">
      <c r="A115" s="340"/>
      <c r="B115" s="340"/>
      <c r="C115" s="340"/>
      <c r="D115" s="340"/>
      <c r="E115" s="340"/>
      <c r="F115" s="340"/>
      <c r="G115" s="340"/>
      <c r="H115" s="340"/>
      <c r="I115" s="340"/>
      <c r="J115" s="340"/>
      <c r="K115" s="340"/>
      <c r="L115" s="340"/>
      <c r="M115" s="340"/>
    </row>
    <row r="116" spans="1:13" x14ac:dyDescent="0.3">
      <c r="A116" s="340"/>
      <c r="B116" s="340"/>
      <c r="C116" s="340"/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</row>
    <row r="117" spans="1:13" x14ac:dyDescent="0.3">
      <c r="A117" s="340"/>
      <c r="B117" s="340"/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</row>
    <row r="118" spans="1:13" x14ac:dyDescent="0.3">
      <c r="A118" s="340"/>
      <c r="B118" s="340"/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</row>
    <row r="119" spans="1:13" x14ac:dyDescent="0.3">
      <c r="A119" s="340"/>
      <c r="B119" s="340"/>
      <c r="C119" s="340"/>
      <c r="D119" s="340"/>
      <c r="E119" s="340"/>
      <c r="F119" s="340"/>
      <c r="G119" s="340"/>
      <c r="H119" s="340"/>
      <c r="I119" s="340"/>
      <c r="J119" s="340"/>
      <c r="K119" s="340"/>
      <c r="L119" s="340"/>
      <c r="M119" s="340"/>
    </row>
    <row r="120" spans="1:13" x14ac:dyDescent="0.3">
      <c r="A120" s="340"/>
      <c r="B120" s="340"/>
      <c r="C120" s="340"/>
      <c r="D120" s="340"/>
      <c r="E120" s="340"/>
      <c r="F120" s="340"/>
      <c r="G120" s="340"/>
      <c r="H120" s="340"/>
      <c r="I120" s="340"/>
      <c r="J120" s="340"/>
      <c r="K120" s="340"/>
      <c r="L120" s="340"/>
      <c r="M120" s="340"/>
    </row>
    <row r="121" spans="1:13" x14ac:dyDescent="0.3">
      <c r="A121" s="340"/>
      <c r="B121" s="340"/>
      <c r="C121" s="340"/>
      <c r="D121" s="340"/>
      <c r="E121" s="340"/>
      <c r="F121" s="340"/>
      <c r="G121" s="340"/>
      <c r="H121" s="340"/>
      <c r="I121" s="340"/>
      <c r="J121" s="340"/>
      <c r="K121" s="340"/>
      <c r="L121" s="340"/>
      <c r="M121" s="340"/>
    </row>
    <row r="122" spans="1:13" x14ac:dyDescent="0.3">
      <c r="A122" s="340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</row>
    <row r="123" spans="1:13" x14ac:dyDescent="0.3">
      <c r="A123" s="340"/>
      <c r="B123" s="340"/>
      <c r="C123" s="340"/>
      <c r="D123" s="340"/>
      <c r="E123" s="340"/>
      <c r="F123" s="340"/>
      <c r="G123" s="340"/>
      <c r="H123" s="340"/>
      <c r="I123" s="340"/>
      <c r="J123" s="340"/>
      <c r="K123" s="340"/>
      <c r="L123" s="340"/>
      <c r="M123" s="340"/>
    </row>
    <row r="124" spans="1:13" x14ac:dyDescent="0.3">
      <c r="A124" s="340"/>
      <c r="B124" s="340"/>
      <c r="C124" s="340"/>
      <c r="D124" s="340"/>
      <c r="E124" s="340"/>
      <c r="F124" s="340"/>
      <c r="G124" s="340"/>
      <c r="H124" s="340"/>
      <c r="I124" s="340"/>
      <c r="J124" s="340"/>
      <c r="K124" s="340"/>
      <c r="L124" s="340"/>
      <c r="M124" s="340"/>
    </row>
    <row r="125" spans="1:13" x14ac:dyDescent="0.3">
      <c r="A125" s="340"/>
      <c r="B125" s="340"/>
      <c r="C125" s="340"/>
      <c r="D125" s="340"/>
      <c r="E125" s="340"/>
      <c r="F125" s="340"/>
      <c r="G125" s="340"/>
      <c r="H125" s="340"/>
      <c r="I125" s="340"/>
      <c r="J125" s="340"/>
      <c r="K125" s="340"/>
      <c r="L125" s="340"/>
      <c r="M125" s="340"/>
    </row>
    <row r="126" spans="1:13" x14ac:dyDescent="0.3">
      <c r="A126" s="340"/>
      <c r="B126" s="340"/>
      <c r="C126" s="340"/>
      <c r="D126" s="340"/>
      <c r="E126" s="340"/>
      <c r="F126" s="340"/>
      <c r="G126" s="340"/>
      <c r="H126" s="340"/>
      <c r="I126" s="340"/>
      <c r="J126" s="340"/>
      <c r="K126" s="340"/>
      <c r="L126" s="340"/>
      <c r="M126" s="340"/>
    </row>
    <row r="127" spans="1:13" x14ac:dyDescent="0.3">
      <c r="A127" s="340"/>
      <c r="B127" s="340"/>
      <c r="C127" s="340"/>
      <c r="D127" s="340"/>
      <c r="E127" s="340"/>
      <c r="F127" s="340"/>
      <c r="G127" s="340"/>
      <c r="H127" s="340"/>
      <c r="I127" s="340"/>
      <c r="J127" s="340"/>
      <c r="K127" s="340"/>
      <c r="L127" s="340"/>
      <c r="M127" s="340"/>
    </row>
    <row r="128" spans="1:13" x14ac:dyDescent="0.3">
      <c r="A128" s="340"/>
      <c r="B128" s="340"/>
      <c r="C128" s="340"/>
      <c r="D128" s="340"/>
      <c r="E128" s="340"/>
      <c r="F128" s="340"/>
      <c r="G128" s="340"/>
      <c r="H128" s="340"/>
      <c r="I128" s="340"/>
      <c r="J128" s="340"/>
      <c r="K128" s="340"/>
      <c r="L128" s="340"/>
      <c r="M128" s="340"/>
    </row>
    <row r="129" spans="1:13" ht="15.6" x14ac:dyDescent="0.3">
      <c r="A129" s="341" t="s">
        <v>406</v>
      </c>
      <c r="B129" s="341"/>
      <c r="C129" s="341"/>
      <c r="D129" s="341"/>
      <c r="E129" s="341"/>
      <c r="F129" s="341"/>
      <c r="G129" s="341" t="s">
        <v>407</v>
      </c>
      <c r="H129" s="341"/>
      <c r="I129" s="341"/>
      <c r="J129" s="341"/>
      <c r="K129" s="341"/>
      <c r="L129" s="341"/>
      <c r="M129" s="341"/>
    </row>
    <row r="130" spans="1:13" x14ac:dyDescent="0.3">
      <c r="A130" s="340"/>
      <c r="B130" s="340"/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40"/>
    </row>
    <row r="131" spans="1:13" x14ac:dyDescent="0.3">
      <c r="A131" s="340"/>
      <c r="B131" s="340"/>
      <c r="C131" s="340"/>
      <c r="D131" s="340"/>
      <c r="E131" s="340"/>
      <c r="F131" s="340"/>
      <c r="G131" s="340"/>
      <c r="H131" s="340"/>
      <c r="I131" s="340"/>
      <c r="J131" s="340"/>
      <c r="K131" s="340"/>
      <c r="L131" s="340"/>
      <c r="M131" s="340"/>
    </row>
    <row r="132" spans="1:13" x14ac:dyDescent="0.3">
      <c r="A132" s="340"/>
      <c r="B132" s="340"/>
      <c r="C132" s="340"/>
      <c r="D132" s="340"/>
      <c r="E132" s="340"/>
      <c r="F132" s="340"/>
      <c r="G132" s="340"/>
      <c r="H132" s="340"/>
      <c r="I132" s="340"/>
      <c r="J132" s="340"/>
      <c r="K132" s="340"/>
      <c r="L132" s="340"/>
      <c r="M132" s="340"/>
    </row>
    <row r="133" spans="1:13" x14ac:dyDescent="0.3">
      <c r="A133" s="340"/>
      <c r="B133" s="340"/>
      <c r="C133" s="340"/>
      <c r="D133" s="340"/>
      <c r="E133" s="340"/>
      <c r="F133" s="340"/>
      <c r="G133" s="340"/>
      <c r="H133" s="340"/>
      <c r="I133" s="340"/>
      <c r="J133" s="340"/>
      <c r="K133" s="340"/>
      <c r="L133" s="340"/>
      <c r="M133" s="340"/>
    </row>
    <row r="134" spans="1:13" x14ac:dyDescent="0.3">
      <c r="A134" s="340"/>
      <c r="B134" s="340"/>
      <c r="C134" s="340"/>
      <c r="D134" s="340"/>
      <c r="E134" s="340"/>
      <c r="F134" s="340"/>
      <c r="G134" s="340"/>
      <c r="H134" s="340"/>
      <c r="I134" s="340"/>
      <c r="J134" s="340"/>
      <c r="K134" s="340"/>
      <c r="L134" s="340"/>
      <c r="M134" s="340"/>
    </row>
    <row r="135" spans="1:13" x14ac:dyDescent="0.3">
      <c r="A135" s="340"/>
      <c r="B135" s="340"/>
      <c r="C135" s="340"/>
      <c r="D135" s="340"/>
      <c r="E135" s="340"/>
      <c r="F135" s="340"/>
      <c r="G135" s="340"/>
      <c r="H135" s="340"/>
      <c r="I135" s="340"/>
      <c r="J135" s="340"/>
      <c r="K135" s="340"/>
      <c r="L135" s="340"/>
      <c r="M135" s="340"/>
    </row>
    <row r="136" spans="1:13" x14ac:dyDescent="0.3">
      <c r="A136" s="340"/>
      <c r="B136" s="340"/>
      <c r="C136" s="340"/>
      <c r="D136" s="340"/>
      <c r="E136" s="340"/>
      <c r="F136" s="340"/>
      <c r="G136" s="340"/>
      <c r="H136" s="340"/>
      <c r="I136" s="340"/>
      <c r="J136" s="340"/>
      <c r="K136" s="340"/>
      <c r="L136" s="340"/>
      <c r="M136" s="340"/>
    </row>
    <row r="137" spans="1:13" x14ac:dyDescent="0.3">
      <c r="A137" s="340"/>
      <c r="B137" s="340"/>
      <c r="C137" s="340"/>
      <c r="D137" s="340"/>
      <c r="E137" s="340"/>
      <c r="F137" s="340"/>
      <c r="G137" s="340"/>
      <c r="H137" s="340"/>
      <c r="I137" s="340"/>
      <c r="J137" s="340"/>
      <c r="K137" s="340"/>
      <c r="L137" s="340"/>
      <c r="M137" s="340"/>
    </row>
    <row r="138" spans="1:13" x14ac:dyDescent="0.3">
      <c r="A138" s="340"/>
      <c r="B138" s="340"/>
      <c r="C138" s="340"/>
      <c r="D138" s="340"/>
      <c r="E138" s="340"/>
      <c r="F138" s="340"/>
      <c r="G138" s="340"/>
      <c r="H138" s="340"/>
      <c r="I138" s="340"/>
      <c r="J138" s="340"/>
      <c r="K138" s="340"/>
      <c r="L138" s="340"/>
      <c r="M138" s="340"/>
    </row>
    <row r="139" spans="1:13" x14ac:dyDescent="0.3">
      <c r="A139" s="340"/>
      <c r="B139" s="340"/>
      <c r="C139" s="340"/>
      <c r="D139" s="340"/>
      <c r="E139" s="340"/>
      <c r="F139" s="340"/>
      <c r="G139" s="340"/>
      <c r="H139" s="340"/>
      <c r="I139" s="340"/>
      <c r="J139" s="340"/>
      <c r="K139" s="340"/>
      <c r="L139" s="340"/>
      <c r="M139" s="340"/>
    </row>
    <row r="140" spans="1:13" x14ac:dyDescent="0.3">
      <c r="A140" s="340"/>
      <c r="B140" s="340"/>
      <c r="C140" s="340"/>
      <c r="D140" s="340"/>
      <c r="E140" s="340"/>
      <c r="F140" s="340"/>
      <c r="G140" s="340"/>
      <c r="H140" s="340"/>
      <c r="I140" s="340"/>
      <c r="J140" s="340"/>
      <c r="K140" s="340"/>
      <c r="L140" s="340"/>
      <c r="M140" s="340"/>
    </row>
    <row r="141" spans="1:13" x14ac:dyDescent="0.3">
      <c r="A141" s="340"/>
      <c r="B141" s="340"/>
      <c r="C141" s="340"/>
      <c r="D141" s="340"/>
      <c r="E141" s="340"/>
      <c r="F141" s="340"/>
      <c r="G141" s="340"/>
      <c r="H141" s="340"/>
      <c r="I141" s="340"/>
      <c r="J141" s="340"/>
      <c r="K141" s="340"/>
      <c r="L141" s="340"/>
      <c r="M141" s="340"/>
    </row>
    <row r="142" spans="1:13" x14ac:dyDescent="0.3">
      <c r="A142" s="340"/>
      <c r="B142" s="340"/>
      <c r="C142" s="340"/>
      <c r="D142" s="340"/>
      <c r="E142" s="340"/>
      <c r="F142" s="340"/>
      <c r="G142" s="340"/>
      <c r="H142" s="340"/>
      <c r="I142" s="340"/>
      <c r="J142" s="340"/>
      <c r="K142" s="340"/>
      <c r="L142" s="340"/>
      <c r="M142" s="340"/>
    </row>
    <row r="143" spans="1:13" x14ac:dyDescent="0.3">
      <c r="A143" s="340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</row>
    <row r="144" spans="1:13" x14ac:dyDescent="0.3">
      <c r="A144" s="340"/>
      <c r="B144" s="340"/>
      <c r="C144" s="340"/>
      <c r="D144" s="340"/>
      <c r="E144" s="340"/>
      <c r="F144" s="340"/>
      <c r="G144" s="340"/>
      <c r="H144" s="340"/>
      <c r="I144" s="340"/>
      <c r="J144" s="340"/>
      <c r="K144" s="340"/>
      <c r="L144" s="340"/>
      <c r="M144" s="340"/>
    </row>
    <row r="145" spans="1:13" x14ac:dyDescent="0.3">
      <c r="A145" s="340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</row>
    <row r="146" spans="1:13" x14ac:dyDescent="0.3">
      <c r="A146" s="340"/>
      <c r="B146" s="340"/>
      <c r="C146" s="340"/>
      <c r="D146" s="340"/>
      <c r="E146" s="340"/>
      <c r="F146" s="340"/>
      <c r="G146" s="340"/>
      <c r="H146" s="340"/>
      <c r="I146" s="340"/>
      <c r="J146" s="340"/>
      <c r="K146" s="340"/>
      <c r="L146" s="340"/>
      <c r="M146" s="340"/>
    </row>
    <row r="147" spans="1:13" ht="15.6" x14ac:dyDescent="0.3">
      <c r="A147" s="341" t="s">
        <v>408</v>
      </c>
      <c r="B147" s="341"/>
      <c r="C147" s="341"/>
      <c r="D147" s="341"/>
      <c r="E147" s="341"/>
      <c r="F147" s="341"/>
      <c r="G147" s="341"/>
      <c r="H147" s="341"/>
      <c r="I147" s="341"/>
      <c r="J147" s="341"/>
      <c r="K147" s="341"/>
      <c r="L147" s="341"/>
      <c r="M147" s="341"/>
    </row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7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07</vt:lpstr>
      <vt:lpstr>MEMORIA DE CALCULO</vt:lpstr>
      <vt:lpstr>RELATÓRIO FOTOGRÁFICO</vt:lpstr>
      <vt:lpstr>'BM 07'!Area_de_impressao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Usuario</cp:lastModifiedBy>
  <cp:lastPrinted>2021-12-01T18:03:02Z</cp:lastPrinted>
  <dcterms:created xsi:type="dcterms:W3CDTF">2019-12-12T02:05:48Z</dcterms:created>
  <dcterms:modified xsi:type="dcterms:W3CDTF">2021-12-01T18:11:18Z</dcterms:modified>
</cp:coreProperties>
</file>