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do Costa e Silva\BM01\"/>
    </mc:Choice>
  </mc:AlternateContent>
  <bookViews>
    <workbookView xWindow="60" yWindow="5685" windowWidth="20325" windowHeight="5235" activeTab="1"/>
  </bookViews>
  <sheets>
    <sheet name="BM 01" sheetId="1" r:id="rId1"/>
    <sheet name="RELATÓRIO FOTOGRÁFICO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1">'RELATÓRIO FOTOGRÁFICO'!$A$1:$M$75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39" i="1" l="1"/>
  <c r="N87" i="1" l="1"/>
  <c r="M87" i="1"/>
  <c r="M78" i="1"/>
  <c r="N78" i="1"/>
  <c r="M63" i="1"/>
  <c r="N72" i="1"/>
  <c r="M72" i="1"/>
  <c r="J86" i="1"/>
  <c r="J85" i="1"/>
  <c r="J123" i="1"/>
  <c r="J19" i="1"/>
  <c r="K19" i="1" s="1"/>
  <c r="N6" i="1"/>
  <c r="M16" i="1"/>
  <c r="J183" i="1"/>
  <c r="N183" i="1" s="1"/>
  <c r="L183" i="1"/>
  <c r="M183" i="1"/>
  <c r="N181" i="1"/>
  <c r="M181" i="1"/>
  <c r="M182" i="1"/>
  <c r="L181" i="1"/>
  <c r="L182" i="1"/>
  <c r="J182" i="1"/>
  <c r="K182" i="1" s="1"/>
  <c r="J181" i="1"/>
  <c r="K181" i="1" s="1"/>
  <c r="J156" i="1"/>
  <c r="N156" i="1" s="1"/>
  <c r="J155" i="1"/>
  <c r="N155" i="1" s="1"/>
  <c r="L156" i="1"/>
  <c r="M156" i="1"/>
  <c r="L155" i="1"/>
  <c r="M155" i="1"/>
  <c r="N134" i="1"/>
  <c r="N135" i="1"/>
  <c r="N136" i="1"/>
  <c r="N137" i="1"/>
  <c r="N138" i="1"/>
  <c r="N133" i="1"/>
  <c r="M134" i="1"/>
  <c r="M135" i="1"/>
  <c r="M136" i="1"/>
  <c r="M137" i="1"/>
  <c r="M138" i="1"/>
  <c r="M133" i="1"/>
  <c r="L134" i="1"/>
  <c r="L135" i="1"/>
  <c r="L136" i="1"/>
  <c r="L137" i="1"/>
  <c r="L138" i="1"/>
  <c r="L133" i="1"/>
  <c r="M124" i="1"/>
  <c r="M125" i="1"/>
  <c r="M126" i="1"/>
  <c r="M127" i="1"/>
  <c r="M128" i="1"/>
  <c r="M129" i="1"/>
  <c r="M130" i="1"/>
  <c r="M131" i="1"/>
  <c r="N124" i="1"/>
  <c r="N125" i="1"/>
  <c r="N126" i="1"/>
  <c r="N127" i="1"/>
  <c r="N128" i="1"/>
  <c r="N129" i="1"/>
  <c r="N130" i="1"/>
  <c r="N131" i="1"/>
  <c r="N123" i="1"/>
  <c r="M123" i="1"/>
  <c r="L124" i="1"/>
  <c r="L125" i="1"/>
  <c r="L126" i="1"/>
  <c r="L127" i="1"/>
  <c r="L128" i="1"/>
  <c r="L129" i="1"/>
  <c r="L130" i="1"/>
  <c r="L131" i="1"/>
  <c r="L123" i="1"/>
  <c r="N117" i="1"/>
  <c r="N118" i="1"/>
  <c r="N119" i="1"/>
  <c r="N120" i="1"/>
  <c r="N116" i="1"/>
  <c r="M117" i="1"/>
  <c r="M118" i="1"/>
  <c r="M119" i="1"/>
  <c r="M120" i="1"/>
  <c r="M116" i="1"/>
  <c r="L117" i="1"/>
  <c r="L118" i="1"/>
  <c r="L119" i="1"/>
  <c r="L120" i="1"/>
  <c r="L116" i="1"/>
  <c r="N111" i="1"/>
  <c r="N112" i="1"/>
  <c r="N113" i="1"/>
  <c r="N114" i="1"/>
  <c r="L114" i="1"/>
  <c r="M114" i="1"/>
  <c r="L113" i="1"/>
  <c r="M113" i="1"/>
  <c r="L112" i="1"/>
  <c r="M112" i="1"/>
  <c r="L111" i="1"/>
  <c r="M111" i="1"/>
  <c r="J106" i="1"/>
  <c r="K106" i="1" s="1"/>
  <c r="J107" i="1"/>
  <c r="K107" i="1" s="1"/>
  <c r="J108" i="1"/>
  <c r="N108" i="1" s="1"/>
  <c r="J109" i="1"/>
  <c r="N109" i="1" s="1"/>
  <c r="J110" i="1"/>
  <c r="N110" i="1" s="1"/>
  <c r="J105" i="1"/>
  <c r="K105" i="1" s="1"/>
  <c r="M105" i="1"/>
  <c r="M106" i="1"/>
  <c r="M107" i="1"/>
  <c r="M108" i="1"/>
  <c r="M109" i="1"/>
  <c r="M110" i="1"/>
  <c r="M104" i="1"/>
  <c r="L105" i="1"/>
  <c r="L106" i="1"/>
  <c r="L107" i="1"/>
  <c r="L108" i="1"/>
  <c r="L109" i="1"/>
  <c r="L110" i="1"/>
  <c r="K111" i="1"/>
  <c r="K112" i="1"/>
  <c r="K113" i="1"/>
  <c r="K114" i="1"/>
  <c r="K116" i="1"/>
  <c r="K117" i="1"/>
  <c r="K118" i="1"/>
  <c r="K119" i="1"/>
  <c r="K120" i="1"/>
  <c r="K123" i="1"/>
  <c r="K124" i="1"/>
  <c r="K125" i="1"/>
  <c r="K126" i="1"/>
  <c r="K127" i="1"/>
  <c r="K128" i="1"/>
  <c r="K129" i="1"/>
  <c r="K130" i="1"/>
  <c r="K131" i="1"/>
  <c r="K133" i="1"/>
  <c r="K134" i="1"/>
  <c r="K135" i="1"/>
  <c r="K136" i="1"/>
  <c r="K137" i="1"/>
  <c r="K138" i="1"/>
  <c r="O181" i="1" l="1"/>
  <c r="K183" i="1"/>
  <c r="O183" i="1"/>
  <c r="O134" i="1"/>
  <c r="O130" i="1"/>
  <c r="N182" i="1"/>
  <c r="O182" i="1" s="1"/>
  <c r="K156" i="1"/>
  <c r="O156" i="1"/>
  <c r="K155" i="1"/>
  <c r="O155" i="1"/>
  <c r="O138" i="1"/>
  <c r="O126" i="1"/>
  <c r="O135" i="1"/>
  <c r="O131" i="1"/>
  <c r="O117" i="1"/>
  <c r="O124" i="1"/>
  <c r="O133" i="1"/>
  <c r="O116" i="1"/>
  <c r="O113" i="1"/>
  <c r="O119" i="1"/>
  <c r="O114" i="1"/>
  <c r="O118" i="1"/>
  <c r="O120" i="1"/>
  <c r="O129" i="1"/>
  <c r="O128" i="1"/>
  <c r="O111" i="1"/>
  <c r="O127" i="1"/>
  <c r="O136" i="1"/>
  <c r="O112" i="1"/>
  <c r="O125" i="1"/>
  <c r="O137" i="1"/>
  <c r="O123" i="1"/>
  <c r="N107" i="1"/>
  <c r="O107" i="1" s="1"/>
  <c r="N106" i="1"/>
  <c r="O106" i="1" s="1"/>
  <c r="O110" i="1"/>
  <c r="O109" i="1"/>
  <c r="O108" i="1"/>
  <c r="K110" i="1"/>
  <c r="K109" i="1"/>
  <c r="K108" i="1"/>
  <c r="N105" i="1"/>
  <c r="O105" i="1" s="1"/>
  <c r="J75" i="1" l="1"/>
  <c r="J76" i="1"/>
  <c r="J77" i="1"/>
  <c r="J74" i="1"/>
  <c r="J84" i="1"/>
  <c r="N84" i="1" s="1"/>
  <c r="N86" i="1"/>
  <c r="N85" i="1"/>
  <c r="M84" i="1"/>
  <c r="M85" i="1"/>
  <c r="M86" i="1"/>
  <c r="L84" i="1"/>
  <c r="L85" i="1"/>
  <c r="L86" i="1"/>
  <c r="K85" i="1"/>
  <c r="K86" i="1"/>
  <c r="J15" i="1"/>
  <c r="K70" i="1"/>
  <c r="K71" i="1"/>
  <c r="L70" i="1"/>
  <c r="L71" i="1"/>
  <c r="J69" i="1"/>
  <c r="J70" i="1"/>
  <c r="J71" i="1"/>
  <c r="N70" i="1"/>
  <c r="N71" i="1"/>
  <c r="M70" i="1"/>
  <c r="M71" i="1"/>
  <c r="M69" i="1"/>
  <c r="J65" i="1"/>
  <c r="M58" i="1"/>
  <c r="M59" i="1"/>
  <c r="M60" i="1"/>
  <c r="L58" i="1"/>
  <c r="L59" i="1"/>
  <c r="L60" i="1"/>
  <c r="L57" i="1"/>
  <c r="L55" i="1"/>
  <c r="J59" i="1"/>
  <c r="K59" i="1" s="1"/>
  <c r="J60" i="1"/>
  <c r="K60" i="1" s="1"/>
  <c r="J58" i="1"/>
  <c r="K58" i="1" s="1"/>
  <c r="J57" i="1"/>
  <c r="N57" i="1" s="1"/>
  <c r="J55" i="1"/>
  <c r="N55" i="1" s="1"/>
  <c r="M62" i="1"/>
  <c r="M57" i="1"/>
  <c r="M55" i="1"/>
  <c r="L34" i="1"/>
  <c r="L35" i="1"/>
  <c r="L36" i="1"/>
  <c r="L37" i="1"/>
  <c r="L38" i="1"/>
  <c r="L39" i="1"/>
  <c r="L33" i="1"/>
  <c r="L27" i="1"/>
  <c r="L28" i="1"/>
  <c r="L29" i="1"/>
  <c r="L30" i="1"/>
  <c r="L31" i="1"/>
  <c r="M33" i="1"/>
  <c r="M34" i="1"/>
  <c r="M35" i="1"/>
  <c r="M36" i="1"/>
  <c r="M37" i="1"/>
  <c r="M38" i="1"/>
  <c r="M39" i="1"/>
  <c r="J25" i="1"/>
  <c r="J26" i="1"/>
  <c r="J27" i="1"/>
  <c r="N27" i="1" s="1"/>
  <c r="J28" i="1"/>
  <c r="K28" i="1" s="1"/>
  <c r="J29" i="1"/>
  <c r="N29" i="1" s="1"/>
  <c r="J30" i="1"/>
  <c r="K30" i="1" s="1"/>
  <c r="J31" i="1"/>
  <c r="K31" i="1" s="1"/>
  <c r="J33" i="1"/>
  <c r="N33" i="1" s="1"/>
  <c r="J34" i="1"/>
  <c r="K34" i="1" s="1"/>
  <c r="J35" i="1"/>
  <c r="K35" i="1" s="1"/>
  <c r="J36" i="1"/>
  <c r="K36" i="1" s="1"/>
  <c r="J37" i="1"/>
  <c r="N37" i="1" s="1"/>
  <c r="J38" i="1"/>
  <c r="N38" i="1" s="1"/>
  <c r="J39" i="1"/>
  <c r="N39" i="1" s="1"/>
  <c r="J24" i="1"/>
  <c r="M28" i="1"/>
  <c r="M29" i="1"/>
  <c r="M30" i="1"/>
  <c r="M31" i="1"/>
  <c r="M27" i="1"/>
  <c r="J18" i="1"/>
  <c r="J20" i="1"/>
  <c r="K20" i="1" s="1"/>
  <c r="O85" i="1" l="1"/>
  <c r="O84" i="1"/>
  <c r="K84" i="1"/>
  <c r="O86" i="1"/>
  <c r="N58" i="1"/>
  <c r="O58" i="1" s="1"/>
  <c r="K55" i="1"/>
  <c r="N59" i="1"/>
  <c r="O59" i="1" s="1"/>
  <c r="N60" i="1"/>
  <c r="O60" i="1" s="1"/>
  <c r="O71" i="1"/>
  <c r="O70" i="1"/>
  <c r="L56" i="1"/>
  <c r="O55" i="1"/>
  <c r="N31" i="1"/>
  <c r="O31" i="1" s="1"/>
  <c r="K57" i="1"/>
  <c r="O57" i="1"/>
  <c r="N30" i="1"/>
  <c r="O30" i="1" s="1"/>
  <c r="N34" i="1"/>
  <c r="O34" i="1" s="1"/>
  <c r="N36" i="1"/>
  <c r="O36" i="1" s="1"/>
  <c r="O27" i="1"/>
  <c r="N35" i="1"/>
  <c r="O35" i="1" s="1"/>
  <c r="K39" i="1"/>
  <c r="K33" i="1"/>
  <c r="L32" i="1"/>
  <c r="O38" i="1"/>
  <c r="O37" i="1"/>
  <c r="O39" i="1"/>
  <c r="O33" i="1"/>
  <c r="K29" i="1"/>
  <c r="N28" i="1"/>
  <c r="O28" i="1" s="1"/>
  <c r="K27" i="1"/>
  <c r="K38" i="1"/>
  <c r="K37" i="1"/>
  <c r="O29" i="1"/>
  <c r="J90" i="1" l="1"/>
  <c r="J89" i="1"/>
  <c r="J68" i="1" l="1"/>
  <c r="J62" i="1"/>
  <c r="K62" i="1" s="1"/>
  <c r="J53" i="1"/>
  <c r="J54" i="1"/>
  <c r="J51" i="1"/>
  <c r="J52" i="1"/>
  <c r="J50" i="1"/>
  <c r="J44" i="1" l="1"/>
  <c r="J45" i="1"/>
  <c r="J46" i="1"/>
  <c r="J47" i="1"/>
  <c r="J43" i="1"/>
  <c r="K47" i="1" l="1"/>
  <c r="K46" i="1"/>
  <c r="K45" i="1"/>
  <c r="K44" i="1"/>
  <c r="M197" i="1" l="1"/>
  <c r="L197" i="1"/>
  <c r="J197" i="1"/>
  <c r="M196" i="1"/>
  <c r="L196" i="1"/>
  <c r="J196" i="1"/>
  <c r="M195" i="1"/>
  <c r="L195" i="1"/>
  <c r="J195" i="1"/>
  <c r="M194" i="1"/>
  <c r="L194" i="1"/>
  <c r="J194" i="1"/>
  <c r="M193" i="1"/>
  <c r="L193" i="1"/>
  <c r="J193" i="1"/>
  <c r="M192" i="1"/>
  <c r="L192" i="1"/>
  <c r="J192" i="1"/>
  <c r="M191" i="1"/>
  <c r="L191" i="1"/>
  <c r="J191" i="1"/>
  <c r="M190" i="1"/>
  <c r="L190" i="1"/>
  <c r="J190" i="1"/>
  <c r="M189" i="1"/>
  <c r="L189" i="1"/>
  <c r="J189" i="1"/>
  <c r="M188" i="1"/>
  <c r="L188" i="1"/>
  <c r="J188" i="1"/>
  <c r="M187" i="1"/>
  <c r="L187" i="1"/>
  <c r="J187" i="1"/>
  <c r="M180" i="1"/>
  <c r="L180" i="1"/>
  <c r="J180" i="1"/>
  <c r="M179" i="1"/>
  <c r="L179" i="1"/>
  <c r="J179" i="1"/>
  <c r="M178" i="1"/>
  <c r="L178" i="1"/>
  <c r="J178" i="1"/>
  <c r="M177" i="1"/>
  <c r="L177" i="1"/>
  <c r="J177" i="1"/>
  <c r="M176" i="1"/>
  <c r="L176" i="1"/>
  <c r="J176" i="1"/>
  <c r="M175" i="1"/>
  <c r="L175" i="1"/>
  <c r="J175" i="1"/>
  <c r="M174" i="1"/>
  <c r="L174" i="1"/>
  <c r="J174" i="1"/>
  <c r="M173" i="1"/>
  <c r="L173" i="1"/>
  <c r="J173" i="1"/>
  <c r="M172" i="1"/>
  <c r="L172" i="1"/>
  <c r="J172" i="1"/>
  <c r="M171" i="1"/>
  <c r="L171" i="1"/>
  <c r="J171" i="1"/>
  <c r="M170" i="1"/>
  <c r="L170" i="1"/>
  <c r="J170" i="1"/>
  <c r="M169" i="1"/>
  <c r="L169" i="1"/>
  <c r="J169" i="1"/>
  <c r="M168" i="1"/>
  <c r="L168" i="1"/>
  <c r="J168" i="1"/>
  <c r="M167" i="1"/>
  <c r="L167" i="1"/>
  <c r="J167" i="1"/>
  <c r="M166" i="1"/>
  <c r="L166" i="1"/>
  <c r="J166" i="1"/>
  <c r="M165" i="1"/>
  <c r="L165" i="1"/>
  <c r="J165" i="1"/>
  <c r="M164" i="1"/>
  <c r="L164" i="1"/>
  <c r="J164" i="1"/>
  <c r="M163" i="1"/>
  <c r="L163" i="1"/>
  <c r="J163" i="1"/>
  <c r="M162" i="1"/>
  <c r="L162" i="1"/>
  <c r="J162" i="1"/>
  <c r="M161" i="1"/>
  <c r="L161" i="1"/>
  <c r="J161" i="1"/>
  <c r="M158" i="1"/>
  <c r="L158" i="1"/>
  <c r="J158" i="1"/>
  <c r="M157" i="1"/>
  <c r="L157" i="1"/>
  <c r="J157" i="1"/>
  <c r="M154" i="1"/>
  <c r="L154" i="1"/>
  <c r="J154" i="1"/>
  <c r="M153" i="1"/>
  <c r="L153" i="1"/>
  <c r="J153" i="1"/>
  <c r="M152" i="1"/>
  <c r="L152" i="1"/>
  <c r="J152" i="1"/>
  <c r="M151" i="1"/>
  <c r="L151" i="1"/>
  <c r="J151" i="1"/>
  <c r="M150" i="1"/>
  <c r="L150" i="1"/>
  <c r="J150" i="1"/>
  <c r="M149" i="1"/>
  <c r="L149" i="1"/>
  <c r="J149" i="1"/>
  <c r="M148" i="1"/>
  <c r="L148" i="1"/>
  <c r="J148" i="1"/>
  <c r="M147" i="1"/>
  <c r="L147" i="1"/>
  <c r="J147" i="1"/>
  <c r="M146" i="1"/>
  <c r="L146" i="1"/>
  <c r="J146" i="1"/>
  <c r="M145" i="1"/>
  <c r="L145" i="1"/>
  <c r="J145" i="1"/>
  <c r="M144" i="1"/>
  <c r="L144" i="1"/>
  <c r="J144" i="1"/>
  <c r="M143" i="1"/>
  <c r="L143" i="1"/>
  <c r="J143" i="1"/>
  <c r="M142" i="1"/>
  <c r="L142" i="1"/>
  <c r="J142" i="1"/>
  <c r="M141" i="1"/>
  <c r="L141" i="1"/>
  <c r="J141" i="1"/>
  <c r="L104" i="1"/>
  <c r="J104" i="1"/>
  <c r="M103" i="1"/>
  <c r="L103" i="1"/>
  <c r="J103" i="1"/>
  <c r="M102" i="1"/>
  <c r="L102" i="1"/>
  <c r="J102" i="1"/>
  <c r="M101" i="1"/>
  <c r="L101" i="1"/>
  <c r="J101" i="1"/>
  <c r="M100" i="1"/>
  <c r="L100" i="1"/>
  <c r="J100" i="1"/>
  <c r="M99" i="1"/>
  <c r="L99" i="1"/>
  <c r="J99" i="1"/>
  <c r="M98" i="1"/>
  <c r="L98" i="1"/>
  <c r="J98" i="1"/>
  <c r="M95" i="1"/>
  <c r="L95" i="1"/>
  <c r="J95" i="1"/>
  <c r="M94" i="1"/>
  <c r="L94" i="1"/>
  <c r="J94" i="1"/>
  <c r="M93" i="1"/>
  <c r="L93" i="1"/>
  <c r="J93" i="1"/>
  <c r="M92" i="1"/>
  <c r="L92" i="1"/>
  <c r="J92" i="1"/>
  <c r="M91" i="1"/>
  <c r="L91" i="1"/>
  <c r="J91" i="1"/>
  <c r="M90" i="1"/>
  <c r="L90" i="1"/>
  <c r="M89" i="1"/>
  <c r="L89" i="1"/>
  <c r="M83" i="1"/>
  <c r="L83" i="1"/>
  <c r="J83" i="1"/>
  <c r="M82" i="1"/>
  <c r="L82" i="1"/>
  <c r="J82" i="1"/>
  <c r="M81" i="1"/>
  <c r="L81" i="1"/>
  <c r="J81" i="1"/>
  <c r="M80" i="1"/>
  <c r="L80" i="1"/>
  <c r="J80" i="1"/>
  <c r="M77" i="1"/>
  <c r="L77" i="1"/>
  <c r="M76" i="1"/>
  <c r="L76" i="1"/>
  <c r="M75" i="1"/>
  <c r="L75" i="1"/>
  <c r="M74" i="1"/>
  <c r="L74" i="1"/>
  <c r="L69" i="1"/>
  <c r="M68" i="1"/>
  <c r="L68" i="1"/>
  <c r="M65" i="1"/>
  <c r="M66" i="1" s="1"/>
  <c r="L65" i="1"/>
  <c r="L66" i="1" s="1"/>
  <c r="L62" i="1"/>
  <c r="L61" i="1" s="1"/>
  <c r="M54" i="1"/>
  <c r="L54" i="1"/>
  <c r="M53" i="1"/>
  <c r="L53" i="1"/>
  <c r="M52" i="1"/>
  <c r="L52" i="1"/>
  <c r="M51" i="1"/>
  <c r="L51" i="1"/>
  <c r="M50" i="1"/>
  <c r="L50" i="1"/>
  <c r="M49" i="1"/>
  <c r="L49" i="1"/>
  <c r="J49" i="1"/>
  <c r="M47" i="1"/>
  <c r="L47" i="1"/>
  <c r="N47" i="1"/>
  <c r="M46" i="1"/>
  <c r="L46" i="1"/>
  <c r="N46" i="1"/>
  <c r="M45" i="1"/>
  <c r="L45" i="1"/>
  <c r="N45" i="1"/>
  <c r="M44" i="1"/>
  <c r="L44" i="1"/>
  <c r="N44" i="1"/>
  <c r="M43" i="1"/>
  <c r="L43" i="1"/>
  <c r="M26" i="1"/>
  <c r="L26" i="1"/>
  <c r="M25" i="1"/>
  <c r="L25" i="1"/>
  <c r="M24" i="1"/>
  <c r="L24" i="1"/>
  <c r="M20" i="1"/>
  <c r="L20" i="1"/>
  <c r="N20" i="1"/>
  <c r="M19" i="1"/>
  <c r="L19" i="1"/>
  <c r="N19" i="1"/>
  <c r="M18" i="1"/>
  <c r="L18" i="1"/>
  <c r="M15" i="1"/>
  <c r="L15" i="1"/>
  <c r="N15" i="1"/>
  <c r="M198" i="1" l="1"/>
  <c r="L198" i="1"/>
  <c r="L199" i="1" s="1"/>
  <c r="L184" i="1"/>
  <c r="M184" i="1"/>
  <c r="L159" i="1"/>
  <c r="M96" i="1"/>
  <c r="L139" i="1"/>
  <c r="L72" i="1"/>
  <c r="L96" i="1"/>
  <c r="L87" i="1"/>
  <c r="L78" i="1"/>
  <c r="L42" i="1"/>
  <c r="L48" i="1"/>
  <c r="L23" i="1"/>
  <c r="L40" i="1" s="1"/>
  <c r="N24" i="1"/>
  <c r="O24" i="1" s="1"/>
  <c r="K24" i="1"/>
  <c r="N25" i="1"/>
  <c r="O25" i="1" s="1"/>
  <c r="K25" i="1"/>
  <c r="N26" i="1"/>
  <c r="O26" i="1" s="1"/>
  <c r="K26" i="1"/>
  <c r="O46" i="1"/>
  <c r="O47" i="1"/>
  <c r="O44" i="1"/>
  <c r="O20" i="1"/>
  <c r="O19" i="1"/>
  <c r="N149" i="1"/>
  <c r="O149" i="1" s="1"/>
  <c r="K149" i="1"/>
  <c r="N177" i="1"/>
  <c r="O177" i="1" s="1"/>
  <c r="K177" i="1"/>
  <c r="N191" i="1"/>
  <c r="O191" i="1" s="1"/>
  <c r="K191" i="1"/>
  <c r="N51" i="1"/>
  <c r="O51" i="1" s="1"/>
  <c r="K51" i="1"/>
  <c r="N83" i="1"/>
  <c r="O83" i="1" s="1"/>
  <c r="K83" i="1"/>
  <c r="N93" i="1"/>
  <c r="O93" i="1" s="1"/>
  <c r="K93" i="1"/>
  <c r="N101" i="1"/>
  <c r="O101" i="1" s="1"/>
  <c r="K101" i="1"/>
  <c r="N77" i="1"/>
  <c r="O77" i="1" s="1"/>
  <c r="K77" i="1"/>
  <c r="N104" i="1"/>
  <c r="O104" i="1" s="1"/>
  <c r="K104" i="1"/>
  <c r="N147" i="1"/>
  <c r="O147" i="1" s="1"/>
  <c r="K147" i="1"/>
  <c r="N157" i="1"/>
  <c r="O157" i="1" s="1"/>
  <c r="K157" i="1"/>
  <c r="N167" i="1"/>
  <c r="O167" i="1" s="1"/>
  <c r="K167" i="1"/>
  <c r="N175" i="1"/>
  <c r="O175" i="1" s="1"/>
  <c r="K175" i="1"/>
  <c r="N189" i="1"/>
  <c r="O189" i="1" s="1"/>
  <c r="K189" i="1"/>
  <c r="N197" i="1"/>
  <c r="O197" i="1" s="1"/>
  <c r="K197" i="1"/>
  <c r="N80" i="1"/>
  <c r="O80" i="1" s="1"/>
  <c r="K80" i="1"/>
  <c r="N98" i="1"/>
  <c r="O98" i="1" s="1"/>
  <c r="K98" i="1"/>
  <c r="N141" i="1"/>
  <c r="O141" i="1" s="1"/>
  <c r="K141" i="1"/>
  <c r="N161" i="1"/>
  <c r="O161" i="1" s="1"/>
  <c r="K161" i="1"/>
  <c r="N169" i="1"/>
  <c r="O169" i="1" s="1"/>
  <c r="K169" i="1"/>
  <c r="N74" i="1"/>
  <c r="O74" i="1" s="1"/>
  <c r="K74" i="1"/>
  <c r="N144" i="1"/>
  <c r="O144" i="1" s="1"/>
  <c r="K144" i="1"/>
  <c r="N152" i="1"/>
  <c r="O152" i="1" s="1"/>
  <c r="K152" i="1"/>
  <c r="N164" i="1"/>
  <c r="O164" i="1" s="1"/>
  <c r="K164" i="1"/>
  <c r="N172" i="1"/>
  <c r="K172" i="1"/>
  <c r="N180" i="1"/>
  <c r="O180" i="1" s="1"/>
  <c r="K180" i="1"/>
  <c r="N194" i="1"/>
  <c r="O194" i="1" s="1"/>
  <c r="K194" i="1"/>
  <c r="L16" i="1"/>
  <c r="L21" i="1"/>
  <c r="N49" i="1"/>
  <c r="O49" i="1" s="1"/>
  <c r="K49" i="1"/>
  <c r="N81" i="1"/>
  <c r="O81" i="1" s="1"/>
  <c r="K81" i="1"/>
  <c r="N91" i="1"/>
  <c r="O91" i="1" s="1"/>
  <c r="K91" i="1"/>
  <c r="N99" i="1"/>
  <c r="O99" i="1" s="1"/>
  <c r="K99" i="1"/>
  <c r="N142" i="1"/>
  <c r="O142" i="1" s="1"/>
  <c r="K142" i="1"/>
  <c r="N150" i="1"/>
  <c r="O150" i="1" s="1"/>
  <c r="K150" i="1"/>
  <c r="N162" i="1"/>
  <c r="O162" i="1" s="1"/>
  <c r="K162" i="1"/>
  <c r="N170" i="1"/>
  <c r="O170" i="1" s="1"/>
  <c r="K170" i="1"/>
  <c r="N178" i="1"/>
  <c r="O178" i="1" s="1"/>
  <c r="K178" i="1"/>
  <c r="N192" i="1"/>
  <c r="O192" i="1" s="1"/>
  <c r="K192" i="1"/>
  <c r="N52" i="1"/>
  <c r="O52" i="1" s="1"/>
  <c r="K52" i="1"/>
  <c r="N62" i="1"/>
  <c r="O62" i="1" s="1"/>
  <c r="M159" i="1"/>
  <c r="N148" i="1"/>
  <c r="O148" i="1" s="1"/>
  <c r="K148" i="1"/>
  <c r="N158" i="1"/>
  <c r="O158" i="1" s="1"/>
  <c r="K158" i="1"/>
  <c r="N168" i="1"/>
  <c r="O168" i="1" s="1"/>
  <c r="K168" i="1"/>
  <c r="N176" i="1"/>
  <c r="O176" i="1" s="1"/>
  <c r="K176" i="1"/>
  <c r="N190" i="1"/>
  <c r="K190" i="1"/>
  <c r="N145" i="1"/>
  <c r="O145" i="1" s="1"/>
  <c r="K145" i="1"/>
  <c r="N153" i="1"/>
  <c r="O153" i="1" s="1"/>
  <c r="K153" i="1"/>
  <c r="N165" i="1"/>
  <c r="O165" i="1" s="1"/>
  <c r="K165" i="1"/>
  <c r="N173" i="1"/>
  <c r="O173" i="1" s="1"/>
  <c r="K173" i="1"/>
  <c r="N187" i="1"/>
  <c r="K187" i="1"/>
  <c r="N195" i="1"/>
  <c r="O195" i="1" s="1"/>
  <c r="K195" i="1"/>
  <c r="N69" i="1"/>
  <c r="O69" i="1" s="1"/>
  <c r="K69" i="1"/>
  <c r="N82" i="1"/>
  <c r="O82" i="1" s="1"/>
  <c r="K82" i="1"/>
  <c r="N92" i="1"/>
  <c r="O92" i="1" s="1"/>
  <c r="K92" i="1"/>
  <c r="N100" i="1"/>
  <c r="O100" i="1" s="1"/>
  <c r="K100" i="1"/>
  <c r="N143" i="1"/>
  <c r="O143" i="1" s="1"/>
  <c r="K143" i="1"/>
  <c r="N151" i="1"/>
  <c r="O151" i="1" s="1"/>
  <c r="K151" i="1"/>
  <c r="N163" i="1"/>
  <c r="O163" i="1" s="1"/>
  <c r="K163" i="1"/>
  <c r="N171" i="1"/>
  <c r="O171" i="1" s="1"/>
  <c r="K171" i="1"/>
  <c r="N179" i="1"/>
  <c r="O179" i="1" s="1"/>
  <c r="K179" i="1"/>
  <c r="N193" i="1"/>
  <c r="O193" i="1" s="1"/>
  <c r="K193" i="1"/>
  <c r="N75" i="1"/>
  <c r="O75" i="1" s="1"/>
  <c r="K75" i="1"/>
  <c r="N94" i="1"/>
  <c r="O94" i="1" s="1"/>
  <c r="K94" i="1"/>
  <c r="N102" i="1"/>
  <c r="O102" i="1" s="1"/>
  <c r="K102" i="1"/>
  <c r="O45" i="1"/>
  <c r="N53" i="1"/>
  <c r="O53" i="1" s="1"/>
  <c r="K53" i="1"/>
  <c r="N76" i="1"/>
  <c r="O76" i="1" s="1"/>
  <c r="K76" i="1"/>
  <c r="N95" i="1"/>
  <c r="O95" i="1" s="1"/>
  <c r="K95" i="1"/>
  <c r="N103" i="1"/>
  <c r="O103" i="1" s="1"/>
  <c r="K103" i="1"/>
  <c r="N146" i="1"/>
  <c r="O146" i="1" s="1"/>
  <c r="K146" i="1"/>
  <c r="N154" i="1"/>
  <c r="O154" i="1" s="1"/>
  <c r="K154" i="1"/>
  <c r="N166" i="1"/>
  <c r="O166" i="1" s="1"/>
  <c r="K166" i="1"/>
  <c r="N174" i="1"/>
  <c r="O174" i="1" s="1"/>
  <c r="K174" i="1"/>
  <c r="N188" i="1"/>
  <c r="O188" i="1" s="1"/>
  <c r="K188" i="1"/>
  <c r="N196" i="1"/>
  <c r="O196" i="1" s="1"/>
  <c r="K196" i="1"/>
  <c r="N89" i="1"/>
  <c r="K89" i="1"/>
  <c r="N90" i="1"/>
  <c r="O90" i="1" s="1"/>
  <c r="K90" i="1"/>
  <c r="N68" i="1"/>
  <c r="O68" i="1" s="1"/>
  <c r="K68" i="1"/>
  <c r="N54" i="1"/>
  <c r="O54" i="1" s="1"/>
  <c r="K54" i="1"/>
  <c r="N50" i="1"/>
  <c r="O50" i="1" s="1"/>
  <c r="K50" i="1"/>
  <c r="N43" i="1"/>
  <c r="O43" i="1" s="1"/>
  <c r="K43" i="1"/>
  <c r="N18" i="1"/>
  <c r="O18" i="1" s="1"/>
  <c r="K18" i="1"/>
  <c r="N65" i="1"/>
  <c r="K65" i="1"/>
  <c r="M21" i="1"/>
  <c r="M40" i="1"/>
  <c r="N16" i="1"/>
  <c r="M199" i="1" l="1"/>
  <c r="N198" i="1"/>
  <c r="O187" i="1"/>
  <c r="O172" i="1"/>
  <c r="O160" i="1" s="1"/>
  <c r="N184" i="1"/>
  <c r="O97" i="1"/>
  <c r="N96" i="1"/>
  <c r="N139" i="1" s="1"/>
  <c r="O79" i="1"/>
  <c r="L63" i="1"/>
  <c r="O67" i="1"/>
  <c r="O73" i="1"/>
  <c r="N40" i="1"/>
  <c r="O22" i="1"/>
  <c r="O17" i="1"/>
  <c r="N159" i="1"/>
  <c r="O140" i="1"/>
  <c r="O89" i="1"/>
  <c r="O88" i="1" s="1"/>
  <c r="O190" i="1"/>
  <c r="O41" i="1"/>
  <c r="N63" i="1"/>
  <c r="N21" i="1"/>
  <c r="N66" i="1"/>
  <c r="O65" i="1"/>
  <c r="O64" i="1" s="1"/>
  <c r="N199" i="1" l="1"/>
  <c r="O199" i="1" s="1"/>
  <c r="O185" i="1"/>
  <c r="J2" i="1"/>
  <c r="N7" i="1" l="1"/>
  <c r="N8" i="1" s="1"/>
  <c r="N200" i="1" l="1"/>
  <c r="M200" i="1"/>
</calcChain>
</file>

<file path=xl/sharedStrings.xml><?xml version="1.0" encoding="utf-8"?>
<sst xmlns="http://schemas.openxmlformats.org/spreadsheetml/2006/main" count="551" uniqueCount="379">
  <si>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</si>
  <si>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</si>
  <si>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</si>
  <si>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</si>
  <si>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</si>
  <si>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</si>
  <si>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</si>
  <si>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</si>
  <si>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</si>
  <si>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</si>
  <si>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</si>
  <si>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</si>
  <si>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</si>
  <si>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2.3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</si>
  <si>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</si>
  <si>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</si>
  <si>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</si>
  <si>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</si>
  <si>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</si>
  <si>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</si>
  <si>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</si>
  <si>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</si>
  <si>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</si>
  <si>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</si>
  <si>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</si>
  <si>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</si>
  <si>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</si>
  <si>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</si>
  <si>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</si>
  <si>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</si>
  <si>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</si>
  <si>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</si>
  <si>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</si>
  <si>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</si>
  <si>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</si>
  <si>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</si>
  <si>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</si>
  <si>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</si>
  <si>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</si>
  <si>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</si>
  <si>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</si>
  <si>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</si>
  <si>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</si>
  <si>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</si>
  <si>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</si>
  <si>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</si>
  <si>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</si>
  <si>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</si>
  <si>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9.7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</si>
  <si>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</si>
  <si>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</si>
  <si>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</si>
  <si>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</si>
  <si>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</si>
  <si>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</si>
  <si>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</si>
  <si>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</si>
  <si>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</si>
  <si>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</si>
  <si>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</si>
  <si>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</si>
  <si>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</si>
  <si>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</si>
  <si>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</si>
  <si>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</si>
  <si>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</si>
  <si>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</si>
  <si>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</si>
  <si>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</si>
  <si>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</si>
  <si>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</si>
  <si>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</si>
  <si>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</si>
  <si>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</si>
  <si>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</si>
  <si>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</si>
  <si>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</si>
  <si>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</si>
  <si>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</si>
  <si>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</si>
  <si>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</si>
  <si>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</si>
  <si>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</si>
  <si>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</si>
  <si>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</si>
  <si>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</si>
  <si>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</si>
  <si>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</si>
  <si>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</si>
  <si>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</si>
  <si>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</si>
  <si>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</si>
  <si>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</si>
  <si>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</si>
  <si>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</si>
  <si>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</si>
  <si>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</si>
  <si>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</si>
  <si>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</si>
  <si>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</si>
  <si>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</si>
  <si>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</si>
  <si>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</si>
  <si>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</si>
  <si>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</si>
  <si>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</si>
  <si>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</si>
  <si>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</si>
  <si>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</si>
  <si>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</si>
  <si>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</si>
  <si>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</si>
  <si>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</si>
  <si>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</si>
  <si>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</si>
  <si>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</si>
  <si>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</si>
  <si>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</si>
  <si>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ORDEM DE SERVIÇO: 001/2018</t>
  </si>
  <si>
    <t>FOTO 09 Execução de cocretagem de Laje</t>
  </si>
  <si>
    <t>FOTO 10 Execução de cocretagem de Laje</t>
  </si>
  <si>
    <t>FOTO 11 Placa da Obra</t>
  </si>
  <si>
    <t>FOTO 11 Ponto de esgoto de 100mm</t>
  </si>
  <si>
    <t>FOTO 12 Registo de gaveta</t>
  </si>
  <si>
    <t>BM01</t>
  </si>
  <si>
    <t>Serviço Medido: SERVIÇOS PREMILINARES, COBERTA, ALVENARIA E MOVIMENTAÇÃO DE TERRA</t>
  </si>
  <si>
    <t>Contrato:</t>
  </si>
  <si>
    <t>30 dias</t>
  </si>
  <si>
    <t>PLANFORTE CONSTRUÇÕES E PRESTADORA DE SERVIÇOS EIRELI - EPP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</si>
  <si>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</si>
  <si>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</si>
  <si>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</si>
  <si>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ATERRO MANUAL DE VALAS COM AREIA PARA ATERRO E COMPACTAÇÃO MECANIZADA. AF_05/2016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</si>
  <si>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</si>
  <si>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</si>
  <si>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</si>
  <si>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</si>
  <si>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</si>
  <si>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</si>
  <si>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</si>
  <si>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</si>
  <si>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</si>
  <si>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</si>
  <si>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</si>
  <si>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</si>
  <si>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</si>
  <si>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ARMAÇÃO DE BLOCO, VIGA BALDRAME OU SAPATA UTILIZANDO AÇO CA-50 DE 6,3 MM - MONTAGEM. AF_06/2017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</si>
  <si>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</si>
  <si>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</si>
  <si>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</si>
  <si>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</si>
  <si>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</si>
  <si>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</si>
  <si>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</si>
  <si>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</si>
  <si>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</si>
  <si>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</si>
  <si>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</si>
  <si>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</si>
  <si>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</si>
  <si>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</si>
  <si>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CINTA DE AMARRAÇÃO DE ALVENARIA MOLDADA IN LOCO COM UTILIZAÇÃO DE BLOCOS CANALETA. AF_03/2016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</si>
  <si>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</si>
  <si>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</si>
  <si>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</si>
  <si>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</si>
  <si>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</si>
  <si>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</si>
  <si>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</si>
  <si>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</si>
  <si>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</si>
  <si>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</si>
  <si>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</si>
  <si>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</si>
  <si>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</si>
  <si>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</si>
  <si>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4.2.7</t>
  </si>
  <si>
    <t>VERGAS E CONTRAVERGAS</t>
  </si>
  <si>
    <t>4.3.1</t>
  </si>
  <si>
    <t>4.3.2</t>
  </si>
  <si>
    <t>4.3.3</t>
  </si>
  <si>
    <t>4.3.4</t>
  </si>
  <si>
    <t>4.4.1</t>
  </si>
  <si>
    <t>LAJES</t>
  </si>
  <si>
    <t>LAJE PRE-MOLDADA P/FORRO, SOBRECARGA 100KG/M2, VAOS ATE 3,50M/E=8CM, C/LAJOTAS E CAP.C/CONC FCK=20MPA, 3CM, INTER-EIXO 38CM, C/ESCORAMENTO (REAPR.3X) E FERRAGEM NEGATIVA</t>
  </si>
  <si>
    <t>MONTAGEM E DESMONTAGEM DE FÔRMA DE PILARES RETANGULARES E ESTRUTURAS SIMILARES COM ÁREA MÉDIA DAS SEÇÕES MAIOR QUE 0,25 M², PÉ-DIREITO SIMPLES, EM CHAPA DE MADEIRA COMPENSADA PLASTIFICADA, 18 UTILIZAÇÕES. AF_12/2015</t>
  </si>
  <si>
    <t>ARMAÇÃO DE LAJE DE UMA ESTRUTURA CONVENCIONAL DE CONCRETO ARMADO EM UMA EDIFICAÇÃO TÉRREA OU SOBRADO UTILIZANDO AÇO CA-50 DE 12,5 MM - MONTAGEM. AF_12/2015</t>
  </si>
  <si>
    <t>VERGA MOLDADA IN LOCO EM CONCRETO PARA JANELAS COM ATÉ 1,5 M DE VÃO. AF_03/2016</t>
  </si>
  <si>
    <t>CONTRAVERGA MOLDADA IN LOCO EM CONCRETO PARA VÃOS DE ATÉ 1,5 M DE COMPRIMENTO.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</si>
  <si>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</si>
  <si>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</si>
  <si>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</si>
  <si>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</si>
  <si>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</si>
  <si>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</si>
  <si>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</si>
  <si>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REVISAO GERAL DE TELHADOS DE TELHAS CERAMICAS</t>
  </si>
  <si>
    <t>TELHAMENTO COM TELHA CERÂMICA CAPA-CANAL, TIPO COLONIAL, COM MAIS DE 2 ÁGUAS,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</si>
  <si>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</si>
  <si>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</si>
  <si>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</si>
  <si>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EXECUÇÃO DE PASSEIO EM PISO INTERTRAVADO, COM BLOCO RETANGULAR COR NATURAL DE 20 X 10 CM, ESPESSURA 6 CM. AF_12/2015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</si>
  <si>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</si>
  <si>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</si>
  <si>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</si>
  <si>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</si>
  <si>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COBOGO DE CONCRETO (ELEMENTO VAZADO), 7X50X50CM, ASSENTADO COM ARGAMASSA TRACO 1:3 (CIMENTO E AREIA)</t>
  </si>
  <si>
    <t>PORTA DE CORRER DE ALUMÍNIO, COM DUAS FOLHAS PARA VIDRO, INCLUSO VIDRO LISO INCOLOR, FECHADURA E PUXADOR, SEM ALIZAR. AF_12/2019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</si>
  <si>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</si>
  <si>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</si>
  <si>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CONSTRUÇÃO DA UBS DO COSTA E SILVA</t>
  </si>
  <si>
    <t>0107/2020</t>
  </si>
  <si>
    <t>90 dias</t>
  </si>
  <si>
    <t>0011/2020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</si>
  <si>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</si>
  <si>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</si>
  <si>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</si>
  <si>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</si>
  <si>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</si>
  <si>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</si>
  <si>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</si>
  <si>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</si>
  <si>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REVESTIMENTO CERÂMICO PARA PAREDES INTERNAS COM PLACAS TIPO ESMALTADA EXTRA DE DIMENSÕES 25X35 CM APLICADAS EM AMBIENTES DE ÁREA MAIOR QUE 5 M² NA ALTURA INTEIRA DAS PAREDES. AF_06/2014</t>
  </si>
  <si>
    <t xml:space="preserve">LOUÇAS E METAIS </t>
  </si>
  <si>
    <t>10.18.1</t>
  </si>
  <si>
    <t>10.18.2</t>
  </si>
  <si>
    <t>10.18.3</t>
  </si>
  <si>
    <t>10.18.4</t>
  </si>
  <si>
    <t>10.18.5</t>
  </si>
  <si>
    <t>UNIDADES DE TRATAMENTO</t>
  </si>
  <si>
    <t>10.19.1</t>
  </si>
  <si>
    <t>TANQUE SÉPTICO</t>
  </si>
  <si>
    <t>10.19.1.1</t>
  </si>
  <si>
    <t>CAIXA DE GORDURA SIMPLES (CAPACIDADE: 36L), RETANGULAR, EM ALVENARIA COM TIJOLOS CERÂMICOS MACIÇOS, DIMENSÕES INTERNAS = 0,2X0,4 M, ALTURA INTERNA = 0,8 M. AF_05/2018</t>
  </si>
  <si>
    <t>CAIXA DE INSPEÇÃO EM CONCRETO PRÉ-MOLDADO DN 60CM COM TAMPA H= 60CM - FORNECIMENTO E INSTALACAO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</si>
  <si>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</si>
  <si>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</si>
  <si>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</si>
  <si>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</si>
  <si>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</si>
  <si>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</si>
  <si>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</si>
  <si>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</si>
  <si>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</si>
  <si>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</si>
  <si>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</si>
  <si>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</si>
  <si>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</si>
  <si>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</si>
  <si>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</si>
  <si>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</si>
  <si>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</si>
  <si>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PIA DE COZINHA COM BANCADA EM AO INOX, DIM 1,80X0,60, COM 01 CUBA, SIFO CROMADO, VLVULA CROMADA, TORNEIRA CROMADA, CONCRETADA E ASSENTADA.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</si>
  <si>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</si>
  <si>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</si>
  <si>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10.19.1.2</t>
  </si>
  <si>
    <t>10.19.1.3</t>
  </si>
  <si>
    <t>10.19.1.4</t>
  </si>
  <si>
    <t>10.19.1.5</t>
  </si>
  <si>
    <t>10.19.1.6</t>
  </si>
  <si>
    <t>10.19.1.7</t>
  </si>
  <si>
    <t>10.19.1.8</t>
  </si>
  <si>
    <t>10.19.1.9</t>
  </si>
  <si>
    <t>SUMIDOURO</t>
  </si>
  <si>
    <t>10.19.2</t>
  </si>
  <si>
    <t>10.19.2.1</t>
  </si>
  <si>
    <t>10.19.2.2</t>
  </si>
  <si>
    <t>10.19.2.3</t>
  </si>
  <si>
    <t>10.19.2.4</t>
  </si>
  <si>
    <t>10.19.2.5</t>
  </si>
  <si>
    <t>10.19.2.6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</si>
  <si>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</si>
  <si>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</si>
  <si>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</si>
  <si>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</si>
  <si>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</si>
  <si>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</si>
  <si>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VEDAÇAO,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</si>
  <si>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</si>
  <si>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</si>
  <si>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</si>
  <si>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</si>
  <si>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JOELHO PVC SOLDAVEL COM ROSCA 90º AGUA FRIA 25MMX3/4" - FORNECIMENTO E INSTALACAO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</si>
  <si>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</si>
  <si>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</si>
  <si>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JOELHO REDUCAO PVC SOLDAVEL 90º AGUA FRIA 25X20MM - FORNECIMENTO E INSTALACAO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</si>
  <si>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</si>
  <si>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</si>
  <si>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</si>
  <si>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BUCHA DE REDUÇÃO LONGA DE PVC RÍGIDO SOLDÁVEL, MARROM, DIÂM = 50 X 25MMPortao de ferro com vara 1/2", com requadro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</si>
  <si>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</si>
  <si>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</si>
  <si>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</si>
  <si>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</si>
  <si>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</si>
  <si>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</si>
  <si>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</si>
  <si>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</si>
  <si>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</si>
  <si>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</si>
  <si>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</si>
  <si>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</si>
  <si>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</si>
  <si>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</si>
  <si>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</si>
  <si>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</si>
  <si>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</si>
  <si>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</si>
  <si>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</si>
  <si>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</si>
  <si>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</si>
  <si>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</si>
  <si>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</si>
  <si>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</si>
  <si>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</si>
  <si>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</si>
  <si>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</si>
  <si>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</si>
  <si>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</si>
  <si>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</si>
  <si>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</si>
  <si>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</si>
  <si>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</si>
  <si>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</si>
  <si>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</si>
  <si>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10 MM², ANTI-CHAMA 0,6/1,0 KV, PARA DISTRIBUIÇÃO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</si>
  <si>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</si>
  <si>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</si>
  <si>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</si>
  <si>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</si>
  <si>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</si>
  <si>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</si>
  <si>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</si>
  <si>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DISJUNTOR MONOPOLAR TIPO DIN, CORRENTE NOMINAL DE 10A - FORNECIMENTO E INSTALAÇÃO. AF_04/2016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</si>
  <si>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</si>
  <si>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</si>
  <si>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</si>
  <si>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</si>
  <si>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ELETRODUTO FLEXÍVEL CORRUGADO REFORÇADO, PVC, DN 25 MM (3/4"), PARA CIRCUITOS TERMINAIS, INSTALADO EM PAREDE - FORNECIMENTO E INSTALAÇÃO. AF_12/2015ripolar padrão nema (americano) 10A a 50A 240V, fornecimento e instalação</t>
  </si>
  <si>
    <t>DISJUNTOR BIPOLAR DR 25 A  - DISPOSITIVO RESIDUAL DIFERENCIAL, TIPO AC, 30MA, REF.5SM1 312-OMB, SIEMENS OU SIMILAR</t>
  </si>
  <si>
    <t>LUMINÁRIA TIPO PLAFON, DE SOBREPOR, COM 1 LÂMPADA LED 25WFORNECIMENTO E INSTALAÇÃO</t>
  </si>
  <si>
    <t>LUMINÁRIA TIPO PLAFON, DE SOBREPOR, COM 1 LÂMPADA FLUORESCENTE DE 15W- FORNECIMENTO E INSTALAÇÃO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</si>
  <si>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</si>
  <si>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</si>
  <si>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</si>
  <si>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</si>
  <si>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</si>
  <si>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</si>
  <si>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</si>
  <si>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</si>
  <si>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</si>
  <si>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</si>
  <si>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</si>
  <si>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</si>
  <si>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</si>
  <si>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</si>
  <si>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</si>
  <si>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ALVENARIA DE VEDAÇÃO DE BLOCOS CERÂMICOS FURADOS NA HORIZONTAL DE 14X9X19CM (ESPESSURA 14CM, BLOCO DEITADO) DE PAREDES COM ÁREA LÍQUIDA MAIOR OU IGUAL A 6M² SEM VÃOS E ARGAMASSA DE ASSENTAMENTO COM PREPARO MANUAL. AF_06/2014</t>
  </si>
  <si>
    <t>EMBASAMENTO C/PEDRA ARGAMASSADA UTILIZANDO ARG.CIM/AREIA 1:4</t>
  </si>
  <si>
    <t>REATERRO MANUAL DE VALAS COM COMPACTAÇÃO MECANIZADA. AF_04/2016</t>
  </si>
  <si>
    <t>CHAPISCO APLICADO EM ALVENARIA (COM PRESENÇA DE VÃOS) E ESTRUTURAS DE CONCRETO DE FACHADA, COM COLHER DE PEDREIRO.  ARGAMASSA TRAÇO 1:3 COM PREPARO EM BETONEIRA 400L. AF_06/2014</t>
  </si>
  <si>
    <t>CAIACAO INT OU EXT SOBRE REVESTIMENTO LISO C/ADOCAO DE FIXADOR COM    COM DUAS DEMAOS</t>
  </si>
  <si>
    <t>EXECUÇÃO DE PASSEIO (CALÇADA) OU PISO DE CONCRETO COM CONCRETO MOLDADO IN LOCO, USINADO, ACABAMENTO CONVENCIONAL, ESPESSURA 6 CM, ARMADO. AF_07/2016</t>
  </si>
  <si>
    <t>CORRIMÃO SIMPLES, DIÂMETRO EXTERNO = 1 1/2", EM AÇO GALVANIZADO. AF_04/2019_P</t>
  </si>
  <si>
    <t>RAMPA PADRÃO PARA ACESSO DE DEFICIENTES A PASSEIO PÚBLICO, EM CONCRETO SIMPLES FCK=25MPA, DESEMPOLADA, PINTADA EM NOVACOR, 02 DEMÃOS E PISO TÁTIL DE ALERTA/DIRECIONAL.</t>
  </si>
  <si>
    <t>28/09/2020 a 28/10/2020</t>
  </si>
  <si>
    <t>RELATÓRIO FOTOGRÁFICO BM01</t>
  </si>
  <si>
    <t>CONSTRUTORA: PLANFORTE CONSTRUÇÕES E PRESTADORA DE SERVIÇOS EIRELI - EPP</t>
  </si>
  <si>
    <t>OBRA: CONSTRUÇÃO DA UBSF DO COSTA E SILVA</t>
  </si>
  <si>
    <t>TP 006/2020</t>
  </si>
  <si>
    <t>TOMADA DE PEÇO: TP 006/2020</t>
  </si>
  <si>
    <t>FOTO 01 - Revisão dos Telhados</t>
  </si>
  <si>
    <t>FOTO 02 Revisão dos Telhados</t>
  </si>
  <si>
    <t>FOTO 03 Telhamento</t>
  </si>
  <si>
    <t>FOTO 04 Placa da Obra</t>
  </si>
  <si>
    <t xml:space="preserve">FOTO 05 Levantando Alvenaria </t>
  </si>
  <si>
    <t>FOTO 06  Levantando Alvenaria</t>
  </si>
  <si>
    <t>FOTO 08 Lastro de concreto</t>
  </si>
  <si>
    <t>FOTO 07 Aterro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</si>
</sst>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8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19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/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0" fillId="0" borderId="16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1" fillId="0" borderId="17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43" fontId="22" fillId="4" borderId="0" xfId="1" applyFont="1" applyFill="1" applyAlignment="1">
      <alignment vertical="center"/>
    </xf>
    <xf numFmtId="0" fontId="22" fillId="4" borderId="0" xfId="0" applyFont="1" applyFill="1"/>
    <xf numFmtId="0" fontId="22" fillId="4" borderId="0" xfId="0" applyFont="1" applyFill="1" applyAlignment="1">
      <alignment vertical="center"/>
    </xf>
    <xf numFmtId="10" fontId="22" fillId="4" borderId="0" xfId="2" applyNumberFormat="1" applyFont="1" applyFill="1" applyAlignment="1">
      <alignment vertical="center"/>
    </xf>
    <xf numFmtId="0" fontId="22" fillId="0" borderId="15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43" fontId="22" fillId="0" borderId="0" xfId="1" applyFont="1" applyAlignment="1">
      <alignment vertical="center"/>
    </xf>
    <xf numFmtId="0" fontId="22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vertical="center"/>
    </xf>
    <xf numFmtId="43" fontId="22" fillId="4" borderId="15" xfId="1" applyFont="1" applyFill="1" applyBorder="1" applyAlignment="1">
      <alignment vertical="center"/>
    </xf>
    <xf numFmtId="166" fontId="23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2" fillId="4" borderId="15" xfId="0" applyFont="1" applyFill="1" applyBorder="1" applyAlignment="1">
      <alignment horizontal="right"/>
    </xf>
    <xf numFmtId="166" fontId="23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 applyAlignment="1">
      <alignment vertical="center"/>
    </xf>
    <xf numFmtId="43" fontId="22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3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vertical="center"/>
    </xf>
    <xf numFmtId="0" fontId="22" fillId="3" borderId="15" xfId="0" applyFont="1" applyFill="1" applyBorder="1"/>
    <xf numFmtId="2" fontId="22" fillId="0" borderId="15" xfId="0" applyNumberFormat="1" applyFont="1" applyBorder="1" applyAlignment="1">
      <alignment vertical="center"/>
    </xf>
    <xf numFmtId="43" fontId="22" fillId="0" borderId="15" xfId="1" applyFont="1" applyFill="1" applyBorder="1" applyAlignment="1">
      <alignment vertical="center"/>
    </xf>
    <xf numFmtId="49" fontId="5" fillId="3" borderId="15" xfId="0" applyNumberFormat="1" applyFont="1" applyFill="1" applyBorder="1" applyAlignment="1">
      <alignment horizontal="left" vertical="center" wrapText="1"/>
    </xf>
    <xf numFmtId="4" fontId="22" fillId="0" borderId="15" xfId="0" applyNumberFormat="1" applyFont="1" applyBorder="1" applyAlignment="1">
      <alignment vertical="center"/>
    </xf>
    <xf numFmtId="43" fontId="22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22" fillId="7" borderId="15" xfId="0" applyFont="1" applyFill="1" applyBorder="1" applyAlignment="1">
      <alignment vertical="center"/>
    </xf>
    <xf numFmtId="43" fontId="22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 wrapText="1"/>
    </xf>
    <xf numFmtId="168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27" fillId="4" borderId="15" xfId="0" applyNumberFormat="1" applyFont="1" applyFill="1" applyBorder="1" applyAlignment="1">
      <alignment horizontal="center" vertical="center"/>
    </xf>
    <xf numFmtId="49" fontId="27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168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5" fillId="3" borderId="15" xfId="0" applyNumberFormat="1" applyFont="1" applyFill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8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7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0" fillId="6" borderId="11" xfId="0" applyFont="1" applyFill="1" applyBorder="1" applyAlignment="1">
      <alignment horizontal="center" vertical="center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5" fillId="5" borderId="15" xfId="5" applyNumberFormat="1" applyFont="1" applyFill="1" applyBorder="1" applyAlignment="1">
      <alignment horizontal="center" vertical="center"/>
    </xf>
    <xf numFmtId="0" fontId="25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18" fillId="5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16" fillId="5" borderId="15" xfId="0" applyFont="1" applyFill="1" applyBorder="1" applyAlignment="1">
      <alignment horizontal="left"/>
    </xf>
    <xf numFmtId="0" fontId="16" fillId="5" borderId="15" xfId="0" applyFont="1" applyFill="1" applyBorder="1" applyAlignment="1">
      <alignment horizontal="center"/>
    </xf>
    <xf numFmtId="0" fontId="17" fillId="5" borderId="15" xfId="0" applyFont="1" applyFill="1" applyBorder="1" applyAlignment="1"/>
    <xf numFmtId="0" fontId="17" fillId="5" borderId="15" xfId="0" applyFont="1" applyFill="1" applyBorder="1" applyAlignment="1">
      <alignment horizontal="left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5</xdr:row>
      <xdr:rowOff>109537</xdr:rowOff>
    </xdr:from>
    <xdr:to>
      <xdr:col>5</xdr:col>
      <xdr:colOff>676275</xdr:colOff>
      <xdr:row>19</xdr:row>
      <xdr:rowOff>142874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2062162"/>
          <a:ext cx="3600450" cy="2700337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5</xdr:row>
      <xdr:rowOff>73818</xdr:rowOff>
    </xdr:from>
    <xdr:to>
      <xdr:col>12</xdr:col>
      <xdr:colOff>314325</xdr:colOff>
      <xdr:row>19</xdr:row>
      <xdr:rowOff>114300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2026443"/>
          <a:ext cx="3609975" cy="270748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21</xdr:row>
      <xdr:rowOff>178593</xdr:rowOff>
    </xdr:from>
    <xdr:to>
      <xdr:col>5</xdr:col>
      <xdr:colOff>704850</xdr:colOff>
      <xdr:row>36</xdr:row>
      <xdr:rowOff>171449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5188743"/>
          <a:ext cx="3800474" cy="285035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21</xdr:row>
      <xdr:rowOff>133350</xdr:rowOff>
    </xdr:from>
    <xdr:to>
      <xdr:col>12</xdr:col>
      <xdr:colOff>495298</xdr:colOff>
      <xdr:row>37</xdr:row>
      <xdr:rowOff>57149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5143500"/>
          <a:ext cx="3962398" cy="2971799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39</xdr:row>
      <xdr:rowOff>169069</xdr:rowOff>
    </xdr:from>
    <xdr:to>
      <xdr:col>5</xdr:col>
      <xdr:colOff>771524</xdr:colOff>
      <xdr:row>54</xdr:row>
      <xdr:rowOff>161925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8617744"/>
          <a:ext cx="3800475" cy="2850356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39</xdr:row>
      <xdr:rowOff>142875</xdr:rowOff>
    </xdr:from>
    <xdr:to>
      <xdr:col>12</xdr:col>
      <xdr:colOff>425449</xdr:colOff>
      <xdr:row>54</xdr:row>
      <xdr:rowOff>190499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5" y="8591550"/>
          <a:ext cx="3873499" cy="29051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57</xdr:row>
      <xdr:rowOff>69850</xdr:rowOff>
    </xdr:from>
    <xdr:to>
      <xdr:col>4</xdr:col>
      <xdr:colOff>590550</xdr:colOff>
      <xdr:row>73</xdr:row>
      <xdr:rowOff>95249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11957050"/>
          <a:ext cx="2305049" cy="3073399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352426</xdr:colOff>
      <xdr:row>57</xdr:row>
      <xdr:rowOff>47624</xdr:rowOff>
    </xdr:from>
    <xdr:to>
      <xdr:col>11</xdr:col>
      <xdr:colOff>257176</xdr:colOff>
      <xdr:row>73</xdr:row>
      <xdr:rowOff>123824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1" y="11934824"/>
          <a:ext cx="2343150" cy="3124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4"/>
  <sheetViews>
    <sheetView topLeftCell="B193" zoomScale="90" zoomScaleNormal="90" workbookViewId="0">
      <selection activeCell="M213" sqref="M213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</cols>
  <sheetData>
    <row r="1" spans="1:15" ht="24.75" customHeight="1" x14ac:dyDescent="0.25">
      <c r="A1" s="155"/>
      <c r="B1" s="156"/>
      <c r="C1" s="162" t="s">
        <v>124</v>
      </c>
      <c r="D1" s="162"/>
      <c r="E1" s="162"/>
      <c r="F1" s="162"/>
      <c r="G1" s="162"/>
      <c r="H1" s="162"/>
      <c r="I1" s="162"/>
      <c r="J1" s="163" t="s">
        <v>102</v>
      </c>
      <c r="K1" s="163"/>
      <c r="L1" s="163"/>
      <c r="M1" s="163"/>
      <c r="N1" s="163"/>
      <c r="O1" s="163"/>
    </row>
    <row r="2" spans="1:15" ht="43.5" customHeight="1" x14ac:dyDescent="0.25">
      <c r="A2" s="157"/>
      <c r="B2" s="158"/>
      <c r="C2" s="162"/>
      <c r="D2" s="162"/>
      <c r="E2" s="162"/>
      <c r="F2" s="162"/>
      <c r="G2" s="162"/>
      <c r="H2" s="162"/>
      <c r="I2" s="162"/>
      <c r="J2" s="164">
        <f>M199</f>
        <v>14335.75</v>
      </c>
      <c r="K2" s="165"/>
      <c r="L2" s="165"/>
      <c r="M2" s="165"/>
      <c r="N2" s="165"/>
      <c r="O2" s="165"/>
    </row>
    <row r="3" spans="1:15" x14ac:dyDescent="0.25">
      <c r="A3" s="133" t="s">
        <v>97</v>
      </c>
      <c r="B3" s="134"/>
      <c r="C3" s="135" t="s">
        <v>98</v>
      </c>
      <c r="D3" s="135"/>
      <c r="E3" s="107" t="s">
        <v>213</v>
      </c>
      <c r="F3" s="108"/>
      <c r="G3" s="108"/>
      <c r="H3" s="108"/>
      <c r="I3" s="109">
        <v>44098</v>
      </c>
      <c r="J3" s="143"/>
      <c r="K3" s="143"/>
      <c r="L3" s="143"/>
      <c r="M3" s="143"/>
      <c r="N3" s="143"/>
      <c r="O3" s="143"/>
    </row>
    <row r="4" spans="1:15" x14ac:dyDescent="0.25">
      <c r="A4" s="51" t="s">
        <v>100</v>
      </c>
      <c r="B4" s="52" t="s">
        <v>124</v>
      </c>
      <c r="C4" s="135" t="s">
        <v>99</v>
      </c>
      <c r="D4" s="135"/>
      <c r="E4" s="138" t="s">
        <v>369</v>
      </c>
      <c r="F4" s="139"/>
      <c r="G4" s="140"/>
      <c r="H4" s="108"/>
      <c r="I4" s="110"/>
      <c r="J4" s="4"/>
      <c r="K4" s="144" t="s">
        <v>106</v>
      </c>
      <c r="L4" s="144"/>
      <c r="M4" s="2"/>
      <c r="N4" s="169" t="s">
        <v>212</v>
      </c>
      <c r="O4" s="170"/>
    </row>
    <row r="5" spans="1:15" x14ac:dyDescent="0.25">
      <c r="A5" s="51" t="s">
        <v>101</v>
      </c>
      <c r="B5" s="51" t="s">
        <v>210</v>
      </c>
      <c r="C5" s="176" t="s">
        <v>126</v>
      </c>
      <c r="D5" s="177"/>
      <c r="E5" s="120" t="s">
        <v>211</v>
      </c>
      <c r="F5" s="3"/>
      <c r="G5" s="3"/>
      <c r="H5" s="3"/>
      <c r="I5" s="2"/>
      <c r="J5" s="4"/>
      <c r="K5" s="148" t="s">
        <v>107</v>
      </c>
      <c r="L5" s="148"/>
      <c r="M5" s="48"/>
      <c r="N5" s="145" t="s">
        <v>127</v>
      </c>
      <c r="O5" s="145"/>
    </row>
    <row r="6" spans="1:15" x14ac:dyDescent="0.25">
      <c r="A6" s="133" t="s">
        <v>125</v>
      </c>
      <c r="B6" s="133"/>
      <c r="C6" s="136"/>
      <c r="D6" s="1"/>
      <c r="E6" s="2"/>
      <c r="F6" s="3"/>
      <c r="G6" s="3"/>
      <c r="H6" s="3"/>
      <c r="I6" s="2"/>
      <c r="J6" s="4"/>
      <c r="K6" s="166" t="s">
        <v>108</v>
      </c>
      <c r="L6" s="166"/>
      <c r="M6" s="47"/>
      <c r="N6" s="168">
        <f>L199</f>
        <v>86793.239999999991</v>
      </c>
      <c r="O6" s="168"/>
    </row>
    <row r="7" spans="1:15" x14ac:dyDescent="0.25">
      <c r="A7" s="133"/>
      <c r="B7" s="133"/>
      <c r="C7" s="133"/>
      <c r="D7" s="6"/>
      <c r="E7" s="5"/>
      <c r="F7" s="7"/>
      <c r="G7" s="7"/>
      <c r="H7" s="7"/>
      <c r="I7" s="5"/>
      <c r="J7" s="8"/>
      <c r="K7" s="148" t="s">
        <v>109</v>
      </c>
      <c r="L7" s="148"/>
      <c r="M7" s="148"/>
      <c r="N7" s="167">
        <f>N199</f>
        <v>14335.75</v>
      </c>
      <c r="O7" s="168"/>
    </row>
    <row r="8" spans="1:15" x14ac:dyDescent="0.25">
      <c r="A8" s="38" t="s">
        <v>103</v>
      </c>
      <c r="B8" s="38" t="s">
        <v>128</v>
      </c>
      <c r="C8" s="38" t="s">
        <v>104</v>
      </c>
      <c r="D8" s="42">
        <v>44102</v>
      </c>
      <c r="E8" s="42">
        <v>44132</v>
      </c>
      <c r="F8" s="39"/>
      <c r="G8" s="39"/>
      <c r="H8" s="39"/>
      <c r="I8" s="40"/>
      <c r="J8" s="41"/>
      <c r="K8" s="149" t="s">
        <v>105</v>
      </c>
      <c r="L8" s="149"/>
      <c r="M8" s="40"/>
      <c r="N8" s="146">
        <f>N6-N7</f>
        <v>72457.489999999991</v>
      </c>
      <c r="O8" s="147"/>
    </row>
    <row r="9" spans="1:15" x14ac:dyDescent="0.25">
      <c r="A9" s="161" t="s">
        <v>4</v>
      </c>
      <c r="B9" s="159" t="s">
        <v>5</v>
      </c>
      <c r="C9" s="152" t="s">
        <v>2</v>
      </c>
      <c r="D9" s="174" t="s">
        <v>3</v>
      </c>
      <c r="E9" s="141" t="s">
        <v>0</v>
      </c>
      <c r="F9" s="141"/>
      <c r="G9" s="142"/>
      <c r="H9" s="141"/>
      <c r="I9" s="141"/>
      <c r="J9" s="141"/>
      <c r="K9" s="171" t="s">
        <v>96</v>
      </c>
      <c r="L9" s="17"/>
      <c r="M9" s="19" t="s">
        <v>1</v>
      </c>
      <c r="N9" s="20"/>
      <c r="O9" s="171" t="s">
        <v>96</v>
      </c>
    </row>
    <row r="10" spans="1:15" ht="9.75" customHeight="1" x14ac:dyDescent="0.25">
      <c r="A10" s="161"/>
      <c r="B10" s="160"/>
      <c r="C10" s="153"/>
      <c r="D10" s="175"/>
      <c r="E10" s="150" t="s">
        <v>94</v>
      </c>
      <c r="F10" s="18"/>
      <c r="G10" s="137" t="s">
        <v>111</v>
      </c>
      <c r="H10" s="61"/>
      <c r="I10" s="150" t="s">
        <v>95</v>
      </c>
      <c r="J10" s="178" t="s">
        <v>93</v>
      </c>
      <c r="K10" s="172"/>
      <c r="L10" s="152" t="s">
        <v>94</v>
      </c>
      <c r="M10" s="142" t="s">
        <v>95</v>
      </c>
      <c r="N10" s="142" t="s">
        <v>93</v>
      </c>
      <c r="O10" s="172"/>
    </row>
    <row r="11" spans="1:15" ht="11.25" customHeight="1" x14ac:dyDescent="0.25">
      <c r="A11" s="161"/>
      <c r="B11" s="160"/>
      <c r="C11" s="153"/>
      <c r="D11" s="175"/>
      <c r="E11" s="150"/>
      <c r="F11" s="62"/>
      <c r="G11" s="137"/>
      <c r="H11" s="61"/>
      <c r="I11" s="150"/>
      <c r="J11" s="178"/>
      <c r="K11" s="172"/>
      <c r="L11" s="153"/>
      <c r="M11" s="150"/>
      <c r="N11" s="150"/>
      <c r="O11" s="172"/>
    </row>
    <row r="12" spans="1:15" ht="10.5" customHeight="1" x14ac:dyDescent="0.25">
      <c r="A12" s="152"/>
      <c r="B12" s="160"/>
      <c r="C12" s="153"/>
      <c r="D12" s="175"/>
      <c r="E12" s="150"/>
      <c r="F12" s="63"/>
      <c r="G12" s="137"/>
      <c r="H12" s="64">
        <v>0.94</v>
      </c>
      <c r="I12" s="151"/>
      <c r="J12" s="179"/>
      <c r="K12" s="173"/>
      <c r="L12" s="154"/>
      <c r="M12" s="151"/>
      <c r="N12" s="151"/>
      <c r="O12" s="173"/>
    </row>
    <row r="13" spans="1:15" x14ac:dyDescent="0.25">
      <c r="A13" s="65"/>
      <c r="B13" s="65"/>
      <c r="C13" s="65"/>
      <c r="D13" s="65"/>
      <c r="E13" s="65"/>
      <c r="F13" s="66"/>
      <c r="G13" s="66"/>
      <c r="H13" s="67"/>
      <c r="I13" s="21"/>
      <c r="J13" s="22"/>
      <c r="K13" s="43"/>
      <c r="L13" s="21"/>
      <c r="M13" s="21"/>
      <c r="N13" s="21"/>
      <c r="O13" s="68"/>
    </row>
    <row r="14" spans="1:15" x14ac:dyDescent="0.25">
      <c r="A14" s="122">
        <v>1</v>
      </c>
      <c r="B14" s="121" t="s">
        <v>129</v>
      </c>
      <c r="C14" s="70"/>
      <c r="D14" s="71"/>
      <c r="E14" s="69"/>
      <c r="F14" s="72"/>
      <c r="G14" s="72"/>
      <c r="H14" s="73"/>
      <c r="I14" s="25"/>
      <c r="J14" s="26"/>
      <c r="K14" s="26"/>
      <c r="L14" s="27"/>
      <c r="M14" s="28"/>
      <c r="N14" s="28"/>
      <c r="O14" s="74">
        <v>0</v>
      </c>
    </row>
    <row r="15" spans="1:15" ht="25.5" x14ac:dyDescent="0.25">
      <c r="A15" s="75" t="s">
        <v>6</v>
      </c>
      <c r="B15" s="76" t="s">
        <v>7</v>
      </c>
      <c r="C15" s="77" t="s">
        <v>8</v>
      </c>
      <c r="D15" s="123">
        <v>366.34899999999999</v>
      </c>
      <c r="E15" s="78">
        <v>4.5</v>
      </c>
      <c r="F15" s="79"/>
      <c r="G15" s="106">
        <v>0</v>
      </c>
      <c r="H15" s="24">
        <v>435.99</v>
      </c>
      <c r="I15" s="9">
        <v>4.5</v>
      </c>
      <c r="J15" s="86">
        <f>I15+G15</f>
        <v>4.5</v>
      </c>
      <c r="K15" s="46" t="s">
        <v>110</v>
      </c>
      <c r="L15" s="9">
        <f>ROUND(E15*D15,2)</f>
        <v>1648.57</v>
      </c>
      <c r="M15" s="9">
        <f>ROUND(I15*D15,2)</f>
        <v>1648.57</v>
      </c>
      <c r="N15" s="9">
        <f>ROUND(J15*D15,2)</f>
        <v>1648.57</v>
      </c>
      <c r="O15" s="80" t="s">
        <v>110</v>
      </c>
    </row>
    <row r="16" spans="1:15" x14ac:dyDescent="0.25">
      <c r="A16" s="75"/>
      <c r="B16" s="76"/>
      <c r="C16" s="77"/>
      <c r="D16" s="78"/>
      <c r="E16" s="78"/>
      <c r="F16" s="79"/>
      <c r="G16" s="23"/>
      <c r="H16" s="24"/>
      <c r="I16" s="9"/>
      <c r="J16" s="10"/>
      <c r="K16" s="32"/>
      <c r="L16" s="11">
        <f>SUM(L15:L15)</f>
        <v>1648.57</v>
      </c>
      <c r="M16" s="11">
        <f>SUM(M15:M15)</f>
        <v>1648.57</v>
      </c>
      <c r="N16" s="11">
        <f>SUM(N15:N15)</f>
        <v>1648.57</v>
      </c>
      <c r="O16" s="80"/>
    </row>
    <row r="17" spans="1:15" x14ac:dyDescent="0.25">
      <c r="A17" s="122">
        <v>2</v>
      </c>
      <c r="B17" s="121" t="s">
        <v>9</v>
      </c>
      <c r="C17" s="70"/>
      <c r="D17" s="71"/>
      <c r="E17" s="69"/>
      <c r="F17" s="72"/>
      <c r="G17" s="29"/>
      <c r="H17" s="30">
        <v>258.52999999999997</v>
      </c>
      <c r="I17" s="31"/>
      <c r="J17" s="32"/>
      <c r="K17" s="44"/>
      <c r="L17" s="27"/>
      <c r="M17" s="27"/>
      <c r="N17" s="27"/>
      <c r="O17" s="81">
        <f>SUM(O18:O20)</f>
        <v>0</v>
      </c>
    </row>
    <row r="18" spans="1:15" ht="25.5" x14ac:dyDescent="0.25">
      <c r="A18" s="75" t="s">
        <v>10</v>
      </c>
      <c r="B18" s="76" t="s">
        <v>130</v>
      </c>
      <c r="C18" s="77" t="s">
        <v>11</v>
      </c>
      <c r="D18" s="123">
        <v>63.11</v>
      </c>
      <c r="E18" s="78">
        <v>4.4800000000000004</v>
      </c>
      <c r="F18" s="79"/>
      <c r="G18" s="83">
        <v>0</v>
      </c>
      <c r="H18" s="84">
        <v>1664.68</v>
      </c>
      <c r="I18" s="85">
        <v>4.4800000000000004</v>
      </c>
      <c r="J18" s="86">
        <f>I18+G18</f>
        <v>4.4800000000000004</v>
      </c>
      <c r="K18" s="32">
        <f>E18-J18</f>
        <v>0</v>
      </c>
      <c r="L18" s="9">
        <f>ROUND(E18*D18,2)</f>
        <v>282.73</v>
      </c>
      <c r="M18" s="9">
        <f>ROUND(I18*D18,2)</f>
        <v>282.73</v>
      </c>
      <c r="N18" s="9">
        <f>ROUND(J18*D18,2)</f>
        <v>282.73</v>
      </c>
      <c r="O18" s="87">
        <f>L18-N18</f>
        <v>0</v>
      </c>
    </row>
    <row r="19" spans="1:15" ht="25.5" x14ac:dyDescent="0.25">
      <c r="A19" s="75" t="s">
        <v>12</v>
      </c>
      <c r="B19" s="76" t="s">
        <v>131</v>
      </c>
      <c r="C19" s="77" t="s">
        <v>8</v>
      </c>
      <c r="D19" s="123">
        <v>4.6399999999999997</v>
      </c>
      <c r="E19" s="78">
        <v>7.8390000000000004</v>
      </c>
      <c r="F19" s="79"/>
      <c r="G19" s="83">
        <v>0</v>
      </c>
      <c r="H19" s="24">
        <v>860.01</v>
      </c>
      <c r="I19" s="132">
        <v>7.8390000000000004</v>
      </c>
      <c r="J19" s="86">
        <f>I19+G19</f>
        <v>7.8390000000000004</v>
      </c>
      <c r="K19" s="32">
        <f t="shared" ref="K19:K20" si="0">E19-J19</f>
        <v>0</v>
      </c>
      <c r="L19" s="9">
        <f>ROUND(E19*D19,2)</f>
        <v>36.369999999999997</v>
      </c>
      <c r="M19" s="9">
        <f>ROUND(I19*D19,2)</f>
        <v>36.369999999999997</v>
      </c>
      <c r="N19" s="9">
        <f>ROUND(J19*D19,2)</f>
        <v>36.369999999999997</v>
      </c>
      <c r="O19" s="87">
        <f t="shared" ref="O19:O20" si="1">L19-N19</f>
        <v>0</v>
      </c>
    </row>
    <row r="20" spans="1:15" ht="25.5" x14ac:dyDescent="0.25">
      <c r="A20" s="75" t="s">
        <v>13</v>
      </c>
      <c r="B20" s="76" t="s">
        <v>132</v>
      </c>
      <c r="C20" s="77" t="s">
        <v>11</v>
      </c>
      <c r="D20" s="123">
        <v>83.85</v>
      </c>
      <c r="E20" s="78">
        <v>32.629989999999999</v>
      </c>
      <c r="F20" s="79"/>
      <c r="G20" s="101">
        <v>0</v>
      </c>
      <c r="H20" s="88"/>
      <c r="I20" s="132">
        <v>32.629989999999999</v>
      </c>
      <c r="J20" s="10">
        <f>I20+G20</f>
        <v>32.629989999999999</v>
      </c>
      <c r="K20" s="32">
        <f t="shared" si="0"/>
        <v>0</v>
      </c>
      <c r="L20" s="9">
        <f>ROUND(E20*D20,2)</f>
        <v>2736.02</v>
      </c>
      <c r="M20" s="9">
        <f>ROUND(I20*D20,2)</f>
        <v>2736.02</v>
      </c>
      <c r="N20" s="9">
        <f>ROUND(J20*D20,2)</f>
        <v>2736.02</v>
      </c>
      <c r="O20" s="87">
        <f t="shared" si="1"/>
        <v>0</v>
      </c>
    </row>
    <row r="21" spans="1:15" x14ac:dyDescent="0.25">
      <c r="A21" s="75"/>
      <c r="B21" s="76"/>
      <c r="C21" s="77"/>
      <c r="D21" s="78"/>
      <c r="E21" s="78"/>
      <c r="F21" s="79"/>
      <c r="G21" s="79"/>
      <c r="H21" s="88"/>
      <c r="I21" s="9"/>
      <c r="J21" s="10"/>
      <c r="K21" s="32"/>
      <c r="L21" s="11">
        <f>SUM(L18:L20)</f>
        <v>3055.12</v>
      </c>
      <c r="M21" s="11">
        <f>SUM(M18:M20)</f>
        <v>3055.12</v>
      </c>
      <c r="N21" s="11">
        <f>SUM(N18:N20)</f>
        <v>3055.12</v>
      </c>
      <c r="O21" s="68"/>
    </row>
    <row r="22" spans="1:15" x14ac:dyDescent="0.25">
      <c r="A22" s="122">
        <v>3</v>
      </c>
      <c r="B22" s="121" t="s">
        <v>133</v>
      </c>
      <c r="C22" s="70"/>
      <c r="D22" s="71"/>
      <c r="E22" s="69"/>
      <c r="F22" s="72"/>
      <c r="G22" s="72"/>
      <c r="H22" s="73"/>
      <c r="I22" s="27"/>
      <c r="J22" s="32"/>
      <c r="K22" s="49"/>
      <c r="L22" s="27"/>
      <c r="M22" s="27"/>
      <c r="N22" s="27"/>
      <c r="O22" s="58">
        <f>SUM(O24:O39)</f>
        <v>1612.33</v>
      </c>
    </row>
    <row r="23" spans="1:15" x14ac:dyDescent="0.25">
      <c r="A23" s="95" t="s">
        <v>16</v>
      </c>
      <c r="B23" s="96" t="s">
        <v>134</v>
      </c>
      <c r="C23" s="97"/>
      <c r="D23" s="98"/>
      <c r="E23" s="98"/>
      <c r="F23" s="99"/>
      <c r="G23" s="36"/>
      <c r="H23" s="37">
        <v>42.63</v>
      </c>
      <c r="I23" s="33"/>
      <c r="J23" s="34"/>
      <c r="K23" s="34"/>
      <c r="L23" s="35">
        <f>SUM(L24:L31)</f>
        <v>556.6099999999999</v>
      </c>
      <c r="M23" s="35"/>
      <c r="N23" s="35"/>
      <c r="O23" s="100"/>
    </row>
    <row r="24" spans="1:15" ht="25.5" x14ac:dyDescent="0.25">
      <c r="A24" s="75" t="s">
        <v>135</v>
      </c>
      <c r="B24" s="89" t="s">
        <v>130</v>
      </c>
      <c r="C24" s="77" t="s">
        <v>11</v>
      </c>
      <c r="D24" s="123">
        <v>63.106999999999999</v>
      </c>
      <c r="E24" s="78">
        <v>0.88</v>
      </c>
      <c r="F24" s="79"/>
      <c r="G24" s="23"/>
      <c r="H24" s="24">
        <v>34.64</v>
      </c>
      <c r="I24" s="12"/>
      <c r="J24" s="86">
        <f>I24+G24</f>
        <v>0</v>
      </c>
      <c r="K24" s="32">
        <f t="shared" ref="K24:K39" si="2">E24-J24</f>
        <v>0.88</v>
      </c>
      <c r="L24" s="9">
        <f t="shared" ref="L24:L39" si="3">ROUND(E24*D24,2)</f>
        <v>55.53</v>
      </c>
      <c r="M24" s="9">
        <f t="shared" ref="M24:M26" si="4">ROUND(I24*D24,2)</f>
        <v>0</v>
      </c>
      <c r="N24" s="9">
        <f t="shared" ref="N24:N39" si="5">ROUND(J24*D24,2)</f>
        <v>0</v>
      </c>
      <c r="O24" s="90">
        <f t="shared" ref="O24:O39" si="6">L24-N24</f>
        <v>55.53</v>
      </c>
    </row>
    <row r="25" spans="1:15" ht="25.5" x14ac:dyDescent="0.25">
      <c r="A25" s="75" t="s">
        <v>136</v>
      </c>
      <c r="B25" s="89" t="s">
        <v>131</v>
      </c>
      <c r="C25" s="77" t="s">
        <v>8</v>
      </c>
      <c r="D25" s="123">
        <v>4.6399999999999997</v>
      </c>
      <c r="E25" s="78">
        <v>1.44</v>
      </c>
      <c r="F25" s="79"/>
      <c r="G25" s="23"/>
      <c r="H25" s="24">
        <v>16.329999999999998</v>
      </c>
      <c r="I25" s="12"/>
      <c r="J25" s="86">
        <f t="shared" ref="J25:J39" si="7">I25+G25</f>
        <v>0</v>
      </c>
      <c r="K25" s="32">
        <f t="shared" si="2"/>
        <v>1.44</v>
      </c>
      <c r="L25" s="9">
        <f t="shared" si="3"/>
        <v>6.68</v>
      </c>
      <c r="M25" s="9">
        <f t="shared" si="4"/>
        <v>0</v>
      </c>
      <c r="N25" s="9">
        <f t="shared" si="5"/>
        <v>0</v>
      </c>
      <c r="O25" s="87">
        <f t="shared" si="6"/>
        <v>6.68</v>
      </c>
    </row>
    <row r="26" spans="1:15" ht="25.5" x14ac:dyDescent="0.25">
      <c r="A26" s="75" t="s">
        <v>137</v>
      </c>
      <c r="B26" s="89" t="s">
        <v>144</v>
      </c>
      <c r="C26" s="77" t="s">
        <v>11</v>
      </c>
      <c r="D26" s="123">
        <v>481.2</v>
      </c>
      <c r="E26" s="78">
        <v>7.0000000000000007E-2</v>
      </c>
      <c r="F26" s="79"/>
      <c r="G26" s="23"/>
      <c r="H26" s="24">
        <v>12.26</v>
      </c>
      <c r="I26" s="9"/>
      <c r="J26" s="86">
        <f t="shared" si="7"/>
        <v>0</v>
      </c>
      <c r="K26" s="32">
        <f t="shared" si="2"/>
        <v>7.0000000000000007E-2</v>
      </c>
      <c r="L26" s="9">
        <f t="shared" si="3"/>
        <v>33.68</v>
      </c>
      <c r="M26" s="9">
        <f t="shared" si="4"/>
        <v>0</v>
      </c>
      <c r="N26" s="9">
        <f t="shared" si="5"/>
        <v>0</v>
      </c>
      <c r="O26" s="87">
        <f t="shared" si="6"/>
        <v>33.68</v>
      </c>
    </row>
    <row r="27" spans="1:15" ht="25.5" x14ac:dyDescent="0.25">
      <c r="A27" s="75" t="s">
        <v>138</v>
      </c>
      <c r="B27" s="89" t="s">
        <v>145</v>
      </c>
      <c r="C27" s="77" t="s">
        <v>8</v>
      </c>
      <c r="D27" s="123">
        <v>41.16</v>
      </c>
      <c r="E27" s="78">
        <v>3.84</v>
      </c>
      <c r="F27" s="79"/>
      <c r="G27" s="23"/>
      <c r="H27" s="24"/>
      <c r="I27" s="9"/>
      <c r="J27" s="86">
        <f t="shared" si="7"/>
        <v>0</v>
      </c>
      <c r="K27" s="32">
        <f t="shared" si="2"/>
        <v>3.84</v>
      </c>
      <c r="L27" s="9">
        <f t="shared" si="3"/>
        <v>158.05000000000001</v>
      </c>
      <c r="M27" s="9">
        <f>ROUND(I27*D27,2)</f>
        <v>0</v>
      </c>
      <c r="N27" s="9">
        <f t="shared" si="5"/>
        <v>0</v>
      </c>
      <c r="O27" s="87">
        <f t="shared" si="6"/>
        <v>158.05000000000001</v>
      </c>
    </row>
    <row r="28" spans="1:15" ht="25.5" x14ac:dyDescent="0.25">
      <c r="A28" s="75" t="s">
        <v>139</v>
      </c>
      <c r="B28" s="89" t="s">
        <v>146</v>
      </c>
      <c r="C28" s="77" t="s">
        <v>22</v>
      </c>
      <c r="D28" s="123">
        <v>10.218999999999999</v>
      </c>
      <c r="E28" s="78">
        <v>6.08</v>
      </c>
      <c r="F28" s="79"/>
      <c r="G28" s="23"/>
      <c r="H28" s="24"/>
      <c r="I28" s="9"/>
      <c r="J28" s="86">
        <f t="shared" si="7"/>
        <v>0</v>
      </c>
      <c r="K28" s="32">
        <f t="shared" si="2"/>
        <v>6.08</v>
      </c>
      <c r="L28" s="9">
        <f t="shared" si="3"/>
        <v>62.13</v>
      </c>
      <c r="M28" s="9">
        <f t="shared" ref="M28:M39" si="8">ROUND(I28*D28,2)</f>
        <v>0</v>
      </c>
      <c r="N28" s="9">
        <f t="shared" si="5"/>
        <v>0</v>
      </c>
      <c r="O28" s="87">
        <f t="shared" si="6"/>
        <v>62.13</v>
      </c>
    </row>
    <row r="29" spans="1:15" ht="25.5" x14ac:dyDescent="0.25">
      <c r="A29" s="75" t="s">
        <v>140</v>
      </c>
      <c r="B29" s="89" t="s">
        <v>147</v>
      </c>
      <c r="C29" s="77" t="s">
        <v>11</v>
      </c>
      <c r="D29" s="123">
        <v>294.73554999999999</v>
      </c>
      <c r="E29" s="78">
        <v>0.57998799999999995</v>
      </c>
      <c r="F29" s="79"/>
      <c r="G29" s="23"/>
      <c r="H29" s="24"/>
      <c r="I29" s="9"/>
      <c r="J29" s="86">
        <f t="shared" si="7"/>
        <v>0</v>
      </c>
      <c r="K29" s="32">
        <f t="shared" si="2"/>
        <v>0.57998799999999995</v>
      </c>
      <c r="L29" s="9">
        <f t="shared" si="3"/>
        <v>170.94</v>
      </c>
      <c r="M29" s="9">
        <f t="shared" si="8"/>
        <v>0</v>
      </c>
      <c r="N29" s="9">
        <f t="shared" si="5"/>
        <v>0</v>
      </c>
      <c r="O29" s="87">
        <f t="shared" si="6"/>
        <v>170.94</v>
      </c>
    </row>
    <row r="30" spans="1:15" x14ac:dyDescent="0.25">
      <c r="A30" s="75" t="s">
        <v>141</v>
      </c>
      <c r="B30" s="89" t="s">
        <v>148</v>
      </c>
      <c r="C30" s="77" t="s">
        <v>11</v>
      </c>
      <c r="D30" s="123">
        <v>104.855</v>
      </c>
      <c r="E30" s="78">
        <v>0.57998799999999995</v>
      </c>
      <c r="F30" s="79"/>
      <c r="G30" s="23"/>
      <c r="H30" s="24"/>
      <c r="I30" s="9"/>
      <c r="J30" s="86">
        <f t="shared" si="7"/>
        <v>0</v>
      </c>
      <c r="K30" s="32">
        <f t="shared" si="2"/>
        <v>0.57998799999999995</v>
      </c>
      <c r="L30" s="9">
        <f t="shared" si="3"/>
        <v>60.81</v>
      </c>
      <c r="M30" s="9">
        <f t="shared" si="8"/>
        <v>0</v>
      </c>
      <c r="N30" s="9">
        <f t="shared" si="5"/>
        <v>0</v>
      </c>
      <c r="O30" s="87">
        <f t="shared" si="6"/>
        <v>60.81</v>
      </c>
    </row>
    <row r="31" spans="1:15" x14ac:dyDescent="0.25">
      <c r="A31" s="75" t="s">
        <v>142</v>
      </c>
      <c r="B31" s="89" t="s">
        <v>149</v>
      </c>
      <c r="C31" s="77" t="s">
        <v>11</v>
      </c>
      <c r="D31" s="123">
        <v>38.255499999999998</v>
      </c>
      <c r="E31" s="78">
        <v>0.2298</v>
      </c>
      <c r="F31" s="79"/>
      <c r="G31" s="23"/>
      <c r="H31" s="24"/>
      <c r="I31" s="9"/>
      <c r="J31" s="86">
        <f t="shared" si="7"/>
        <v>0</v>
      </c>
      <c r="K31" s="32">
        <f t="shared" si="2"/>
        <v>0.2298</v>
      </c>
      <c r="L31" s="9">
        <f t="shared" si="3"/>
        <v>8.7899999999999991</v>
      </c>
      <c r="M31" s="9">
        <f t="shared" si="8"/>
        <v>0</v>
      </c>
      <c r="N31" s="9">
        <f t="shared" si="5"/>
        <v>0</v>
      </c>
      <c r="O31" s="87">
        <f t="shared" si="6"/>
        <v>8.7899999999999991</v>
      </c>
    </row>
    <row r="32" spans="1:15" x14ac:dyDescent="0.25">
      <c r="A32" s="95" t="s">
        <v>17</v>
      </c>
      <c r="B32" s="96" t="s">
        <v>143</v>
      </c>
      <c r="C32" s="97"/>
      <c r="D32" s="98"/>
      <c r="E32" s="98"/>
      <c r="F32" s="99"/>
      <c r="G32" s="36"/>
      <c r="H32" s="37">
        <v>42.63</v>
      </c>
      <c r="I32" s="33"/>
      <c r="J32" s="34"/>
      <c r="K32" s="34"/>
      <c r="L32" s="35">
        <f>SUM(L33:L39)</f>
        <v>1055.7199999999998</v>
      </c>
      <c r="M32" s="35"/>
      <c r="N32" s="35"/>
      <c r="O32" s="100"/>
    </row>
    <row r="33" spans="1:15" ht="25.5" x14ac:dyDescent="0.25">
      <c r="A33" s="75" t="s">
        <v>150</v>
      </c>
      <c r="B33" s="89" t="s">
        <v>157</v>
      </c>
      <c r="C33" s="77" t="s">
        <v>8</v>
      </c>
      <c r="D33" s="123">
        <v>47.69</v>
      </c>
      <c r="E33" s="78">
        <v>4.16</v>
      </c>
      <c r="F33" s="79"/>
      <c r="G33" s="23"/>
      <c r="H33" s="24"/>
      <c r="I33" s="9"/>
      <c r="J33" s="86">
        <f t="shared" si="7"/>
        <v>0</v>
      </c>
      <c r="K33" s="32">
        <f t="shared" si="2"/>
        <v>4.16</v>
      </c>
      <c r="L33" s="9">
        <f t="shared" si="3"/>
        <v>198.39</v>
      </c>
      <c r="M33" s="9">
        <f t="shared" si="8"/>
        <v>0</v>
      </c>
      <c r="N33" s="9">
        <f t="shared" si="5"/>
        <v>0</v>
      </c>
      <c r="O33" s="87">
        <f t="shared" si="6"/>
        <v>198.39</v>
      </c>
    </row>
    <row r="34" spans="1:15" ht="38.25" x14ac:dyDescent="0.25">
      <c r="A34" s="75" t="s">
        <v>151</v>
      </c>
      <c r="B34" s="89" t="s">
        <v>158</v>
      </c>
      <c r="C34" s="77" t="s">
        <v>22</v>
      </c>
      <c r="D34" s="123">
        <v>11.72</v>
      </c>
      <c r="E34" s="78">
        <v>12.99</v>
      </c>
      <c r="F34" s="79"/>
      <c r="G34" s="23"/>
      <c r="H34" s="24"/>
      <c r="I34" s="9"/>
      <c r="J34" s="86">
        <f t="shared" si="7"/>
        <v>0</v>
      </c>
      <c r="K34" s="32">
        <f t="shared" si="2"/>
        <v>12.99</v>
      </c>
      <c r="L34" s="9">
        <f t="shared" si="3"/>
        <v>152.24</v>
      </c>
      <c r="M34" s="9">
        <f t="shared" si="8"/>
        <v>0</v>
      </c>
      <c r="N34" s="9">
        <f t="shared" si="5"/>
        <v>0</v>
      </c>
      <c r="O34" s="87">
        <f t="shared" si="6"/>
        <v>152.24</v>
      </c>
    </row>
    <row r="35" spans="1:15" ht="38.25" x14ac:dyDescent="0.25">
      <c r="A35" s="75" t="s">
        <v>152</v>
      </c>
      <c r="B35" s="89" t="s">
        <v>159</v>
      </c>
      <c r="C35" s="77" t="s">
        <v>22</v>
      </c>
      <c r="D35" s="123">
        <v>9.09</v>
      </c>
      <c r="E35" s="78">
        <v>6.59</v>
      </c>
      <c r="F35" s="79"/>
      <c r="G35" s="23"/>
      <c r="H35" s="24"/>
      <c r="I35" s="9"/>
      <c r="J35" s="86">
        <f t="shared" si="7"/>
        <v>0</v>
      </c>
      <c r="K35" s="32">
        <f t="shared" si="2"/>
        <v>6.59</v>
      </c>
      <c r="L35" s="9">
        <f t="shared" si="3"/>
        <v>59.9</v>
      </c>
      <c r="M35" s="9">
        <f t="shared" si="8"/>
        <v>0</v>
      </c>
      <c r="N35" s="9">
        <f t="shared" si="5"/>
        <v>0</v>
      </c>
      <c r="O35" s="87">
        <f t="shared" si="6"/>
        <v>59.9</v>
      </c>
    </row>
    <row r="36" spans="1:15" ht="38.25" x14ac:dyDescent="0.25">
      <c r="A36" s="75" t="s">
        <v>153</v>
      </c>
      <c r="B36" s="89" t="s">
        <v>160</v>
      </c>
      <c r="C36" s="77" t="s">
        <v>22</v>
      </c>
      <c r="D36" s="123">
        <v>7.83</v>
      </c>
      <c r="E36" s="78">
        <v>11.39</v>
      </c>
      <c r="F36" s="79"/>
      <c r="G36" s="23"/>
      <c r="H36" s="24"/>
      <c r="I36" s="9"/>
      <c r="J36" s="86">
        <f t="shared" si="7"/>
        <v>0</v>
      </c>
      <c r="K36" s="32">
        <f t="shared" si="2"/>
        <v>11.39</v>
      </c>
      <c r="L36" s="9">
        <f t="shared" si="3"/>
        <v>89.18</v>
      </c>
      <c r="M36" s="9">
        <f t="shared" si="8"/>
        <v>0</v>
      </c>
      <c r="N36" s="9">
        <f t="shared" si="5"/>
        <v>0</v>
      </c>
      <c r="O36" s="87">
        <f t="shared" si="6"/>
        <v>89.18</v>
      </c>
    </row>
    <row r="37" spans="1:15" ht="25.5" x14ac:dyDescent="0.25">
      <c r="A37" s="75" t="s">
        <v>154</v>
      </c>
      <c r="B37" s="89" t="s">
        <v>147</v>
      </c>
      <c r="C37" s="77" t="s">
        <v>11</v>
      </c>
      <c r="D37" s="123">
        <v>294.74</v>
      </c>
      <c r="E37" s="78">
        <v>0.34</v>
      </c>
      <c r="F37" s="79"/>
      <c r="G37" s="23"/>
      <c r="H37" s="24"/>
      <c r="I37" s="9"/>
      <c r="J37" s="86">
        <f t="shared" si="7"/>
        <v>0</v>
      </c>
      <c r="K37" s="32">
        <f t="shared" si="2"/>
        <v>0.34</v>
      </c>
      <c r="L37" s="9">
        <f t="shared" si="3"/>
        <v>100.21</v>
      </c>
      <c r="M37" s="9">
        <f t="shared" si="8"/>
        <v>0</v>
      </c>
      <c r="N37" s="9">
        <f t="shared" si="5"/>
        <v>0</v>
      </c>
      <c r="O37" s="87">
        <f t="shared" si="6"/>
        <v>100.21</v>
      </c>
    </row>
    <row r="38" spans="1:15" x14ac:dyDescent="0.25">
      <c r="A38" s="75" t="s">
        <v>155</v>
      </c>
      <c r="B38" s="89" t="s">
        <v>148</v>
      </c>
      <c r="C38" s="77" t="s">
        <v>11</v>
      </c>
      <c r="D38" s="123">
        <v>104.86</v>
      </c>
      <c r="E38" s="78">
        <v>0.34</v>
      </c>
      <c r="F38" s="79"/>
      <c r="G38" s="23"/>
      <c r="H38" s="24"/>
      <c r="I38" s="9"/>
      <c r="J38" s="86">
        <f t="shared" si="7"/>
        <v>0</v>
      </c>
      <c r="K38" s="32">
        <f t="shared" si="2"/>
        <v>0.34</v>
      </c>
      <c r="L38" s="9">
        <f t="shared" si="3"/>
        <v>35.65</v>
      </c>
      <c r="M38" s="9">
        <f t="shared" si="8"/>
        <v>0</v>
      </c>
      <c r="N38" s="9">
        <f t="shared" si="5"/>
        <v>0</v>
      </c>
      <c r="O38" s="87">
        <f t="shared" si="6"/>
        <v>35.65</v>
      </c>
    </row>
    <row r="39" spans="1:15" ht="25.5" x14ac:dyDescent="0.25">
      <c r="A39" s="75" t="s">
        <v>156</v>
      </c>
      <c r="B39" s="89" t="s">
        <v>161</v>
      </c>
      <c r="C39" s="77" t="s">
        <v>14</v>
      </c>
      <c r="D39" s="123">
        <v>21.0505</v>
      </c>
      <c r="E39" s="78">
        <v>19.959</v>
      </c>
      <c r="F39" s="79"/>
      <c r="G39" s="23"/>
      <c r="H39" s="24"/>
      <c r="I39" s="9"/>
      <c r="J39" s="86">
        <f t="shared" si="7"/>
        <v>0</v>
      </c>
      <c r="K39" s="32">
        <f t="shared" si="2"/>
        <v>19.959</v>
      </c>
      <c r="L39" s="9">
        <f t="shared" si="3"/>
        <v>420.15</v>
      </c>
      <c r="M39" s="9">
        <f t="shared" si="8"/>
        <v>0</v>
      </c>
      <c r="N39" s="9">
        <f t="shared" si="5"/>
        <v>0</v>
      </c>
      <c r="O39" s="87">
        <f t="shared" si="6"/>
        <v>420.15</v>
      </c>
    </row>
    <row r="40" spans="1:15" x14ac:dyDescent="0.25">
      <c r="A40" s="75"/>
      <c r="B40" s="89"/>
      <c r="C40" s="77"/>
      <c r="D40" s="78"/>
      <c r="E40" s="78"/>
      <c r="F40" s="79"/>
      <c r="G40" s="79"/>
      <c r="H40" s="88"/>
      <c r="I40" s="9"/>
      <c r="J40" s="10"/>
      <c r="K40" s="32"/>
      <c r="L40" s="11">
        <f>SUM(L23,L32)</f>
        <v>1612.3299999999997</v>
      </c>
      <c r="M40" s="11">
        <f>SUM(M23:M39)</f>
        <v>0</v>
      </c>
      <c r="N40" s="11">
        <f>SUM(N23:N39)</f>
        <v>0</v>
      </c>
      <c r="O40" s="68"/>
    </row>
    <row r="41" spans="1:15" x14ac:dyDescent="0.25">
      <c r="A41" s="122">
        <v>4</v>
      </c>
      <c r="B41" s="121" t="s">
        <v>162</v>
      </c>
      <c r="C41" s="70"/>
      <c r="D41" s="71"/>
      <c r="E41" s="69"/>
      <c r="F41" s="72"/>
      <c r="G41" s="72"/>
      <c r="H41" s="73"/>
      <c r="I41" s="27"/>
      <c r="J41" s="32"/>
      <c r="K41" s="44"/>
      <c r="L41" s="30"/>
      <c r="M41" s="27"/>
      <c r="N41" s="27"/>
      <c r="O41" s="59">
        <f>SUM(O42:O62)</f>
        <v>3450.03</v>
      </c>
    </row>
    <row r="42" spans="1:15" x14ac:dyDescent="0.25">
      <c r="A42" s="95" t="s">
        <v>18</v>
      </c>
      <c r="B42" s="96" t="s">
        <v>163</v>
      </c>
      <c r="C42" s="97"/>
      <c r="D42" s="98"/>
      <c r="E42" s="98"/>
      <c r="F42" s="99"/>
      <c r="G42" s="36"/>
      <c r="H42" s="37">
        <v>42.63</v>
      </c>
      <c r="I42" s="33"/>
      <c r="J42" s="34"/>
      <c r="K42" s="34"/>
      <c r="L42" s="35">
        <f>SUM(L43:L47)</f>
        <v>741.33</v>
      </c>
      <c r="M42" s="35"/>
      <c r="N42" s="35"/>
      <c r="O42" s="100"/>
    </row>
    <row r="43" spans="1:15" ht="51" x14ac:dyDescent="0.25">
      <c r="A43" s="75" t="s">
        <v>164</v>
      </c>
      <c r="B43" s="89" t="s">
        <v>185</v>
      </c>
      <c r="C43" s="77" t="s">
        <v>11</v>
      </c>
      <c r="D43" s="123">
        <v>24.94</v>
      </c>
      <c r="E43" s="78">
        <v>8.16</v>
      </c>
      <c r="F43" s="79"/>
      <c r="G43" s="83">
        <v>0</v>
      </c>
      <c r="H43" s="88"/>
      <c r="I43" s="9">
        <v>0</v>
      </c>
      <c r="J43" s="10">
        <f>I43+G43</f>
        <v>0</v>
      </c>
      <c r="K43" s="32">
        <f t="shared" ref="K43:K47" si="9">E43-J43</f>
        <v>8.16</v>
      </c>
      <c r="L43" s="9">
        <f t="shared" ref="L43:L62" si="10">ROUND(E43*D43,2)</f>
        <v>203.51</v>
      </c>
      <c r="M43" s="9">
        <f t="shared" ref="M43:M62" si="11">ROUND(I43*D43,2)</f>
        <v>0</v>
      </c>
      <c r="N43" s="9">
        <f t="shared" ref="N43:N62" si="12">ROUND(J43*D43,2)</f>
        <v>0</v>
      </c>
      <c r="O43" s="90">
        <f t="shared" ref="O43:O47" si="13">L43-N43</f>
        <v>203.51</v>
      </c>
    </row>
    <row r="44" spans="1:15" ht="38.25" x14ac:dyDescent="0.25">
      <c r="A44" s="75" t="s">
        <v>165</v>
      </c>
      <c r="B44" s="89" t="s">
        <v>186</v>
      </c>
      <c r="C44" s="77" t="s">
        <v>22</v>
      </c>
      <c r="D44" s="123">
        <v>7.96</v>
      </c>
      <c r="E44" s="78">
        <v>32</v>
      </c>
      <c r="F44" s="79"/>
      <c r="G44" s="83">
        <v>0</v>
      </c>
      <c r="H44" s="24">
        <v>15.73</v>
      </c>
      <c r="I44" s="111">
        <v>0</v>
      </c>
      <c r="J44" s="10">
        <f t="shared" ref="J44:J47" si="14">I44+G44</f>
        <v>0</v>
      </c>
      <c r="K44" s="32">
        <f t="shared" si="9"/>
        <v>32</v>
      </c>
      <c r="L44" s="9">
        <f t="shared" si="10"/>
        <v>254.72</v>
      </c>
      <c r="M44" s="9">
        <f t="shared" si="11"/>
        <v>0</v>
      </c>
      <c r="N44" s="9">
        <f t="shared" si="12"/>
        <v>0</v>
      </c>
      <c r="O44" s="90">
        <f t="shared" si="13"/>
        <v>254.72</v>
      </c>
    </row>
    <row r="45" spans="1:15" ht="38.25" x14ac:dyDescent="0.25">
      <c r="A45" s="75" t="s">
        <v>166</v>
      </c>
      <c r="B45" s="89" t="s">
        <v>158</v>
      </c>
      <c r="C45" s="77" t="s">
        <v>22</v>
      </c>
      <c r="D45" s="123">
        <v>11.72</v>
      </c>
      <c r="E45" s="78">
        <v>11.2</v>
      </c>
      <c r="F45" s="79"/>
      <c r="G45" s="83">
        <v>0</v>
      </c>
      <c r="H45" s="24">
        <v>47.99</v>
      </c>
      <c r="I45" s="111">
        <v>0</v>
      </c>
      <c r="J45" s="10">
        <f t="shared" si="14"/>
        <v>0</v>
      </c>
      <c r="K45" s="32">
        <f t="shared" si="9"/>
        <v>11.2</v>
      </c>
      <c r="L45" s="9">
        <f t="shared" si="10"/>
        <v>131.26</v>
      </c>
      <c r="M45" s="9">
        <f t="shared" si="11"/>
        <v>0</v>
      </c>
      <c r="N45" s="9">
        <f t="shared" si="12"/>
        <v>0</v>
      </c>
      <c r="O45" s="90">
        <f t="shared" si="13"/>
        <v>131.26</v>
      </c>
    </row>
    <row r="46" spans="1:15" ht="25.5" x14ac:dyDescent="0.25">
      <c r="A46" s="75" t="s">
        <v>167</v>
      </c>
      <c r="B46" s="76" t="s">
        <v>147</v>
      </c>
      <c r="C46" s="77" t="s">
        <v>11</v>
      </c>
      <c r="D46" s="123">
        <v>294.74</v>
      </c>
      <c r="E46" s="78">
        <v>0.38</v>
      </c>
      <c r="F46" s="79"/>
      <c r="G46" s="83">
        <v>0</v>
      </c>
      <c r="H46" s="24">
        <v>938.58</v>
      </c>
      <c r="I46" s="111">
        <v>0</v>
      </c>
      <c r="J46" s="10">
        <f t="shared" si="14"/>
        <v>0</v>
      </c>
      <c r="K46" s="32">
        <f t="shared" si="9"/>
        <v>0.38</v>
      </c>
      <c r="L46" s="9">
        <f t="shared" si="10"/>
        <v>112</v>
      </c>
      <c r="M46" s="9">
        <f t="shared" si="11"/>
        <v>0</v>
      </c>
      <c r="N46" s="9">
        <f t="shared" si="12"/>
        <v>0</v>
      </c>
      <c r="O46" s="90">
        <f t="shared" si="13"/>
        <v>112</v>
      </c>
    </row>
    <row r="47" spans="1:15" x14ac:dyDescent="0.25">
      <c r="A47" s="75" t="s">
        <v>168</v>
      </c>
      <c r="B47" s="89" t="s">
        <v>148</v>
      </c>
      <c r="C47" s="77" t="s">
        <v>11</v>
      </c>
      <c r="D47" s="123">
        <v>104.86</v>
      </c>
      <c r="E47" s="78">
        <v>0.37990000000000002</v>
      </c>
      <c r="F47" s="79"/>
      <c r="G47" s="83">
        <v>0</v>
      </c>
      <c r="H47" s="88"/>
      <c r="I47" s="111">
        <v>0</v>
      </c>
      <c r="J47" s="10">
        <f t="shared" si="14"/>
        <v>0</v>
      </c>
      <c r="K47" s="32">
        <f t="shared" si="9"/>
        <v>0.37990000000000002</v>
      </c>
      <c r="L47" s="9">
        <f t="shared" si="10"/>
        <v>39.840000000000003</v>
      </c>
      <c r="M47" s="9">
        <f t="shared" si="11"/>
        <v>0</v>
      </c>
      <c r="N47" s="9">
        <f t="shared" si="12"/>
        <v>0</v>
      </c>
      <c r="O47" s="90">
        <f t="shared" si="13"/>
        <v>39.840000000000003</v>
      </c>
    </row>
    <row r="48" spans="1:15" x14ac:dyDescent="0.25">
      <c r="A48" s="95" t="s">
        <v>19</v>
      </c>
      <c r="B48" s="96" t="s">
        <v>169</v>
      </c>
      <c r="C48" s="97"/>
      <c r="D48" s="98"/>
      <c r="E48" s="98"/>
      <c r="F48" s="99"/>
      <c r="G48" s="36"/>
      <c r="H48" s="37">
        <v>42.63</v>
      </c>
      <c r="I48" s="33"/>
      <c r="J48" s="34"/>
      <c r="K48" s="34"/>
      <c r="L48" s="35">
        <f>SUM(L49:L55)</f>
        <v>961.07999999999993</v>
      </c>
      <c r="M48" s="35"/>
      <c r="N48" s="35"/>
      <c r="O48" s="100"/>
    </row>
    <row r="49" spans="1:15" ht="51" x14ac:dyDescent="0.25">
      <c r="A49" s="75" t="s">
        <v>170</v>
      </c>
      <c r="B49" s="89" t="s">
        <v>185</v>
      </c>
      <c r="C49" s="77" t="s">
        <v>8</v>
      </c>
      <c r="D49" s="123">
        <v>24.94</v>
      </c>
      <c r="E49" s="78">
        <v>4.16</v>
      </c>
      <c r="F49" s="79"/>
      <c r="G49" s="83">
        <v>0</v>
      </c>
      <c r="H49" s="24">
        <v>938.58</v>
      </c>
      <c r="I49" s="9"/>
      <c r="J49" s="10">
        <f>I49+'[6]1'!J40</f>
        <v>0</v>
      </c>
      <c r="K49" s="32">
        <f t="shared" ref="K49:K62" si="15">E49-J49</f>
        <v>4.16</v>
      </c>
      <c r="L49" s="9">
        <f t="shared" si="10"/>
        <v>103.75</v>
      </c>
      <c r="M49" s="9">
        <f t="shared" si="11"/>
        <v>0</v>
      </c>
      <c r="N49" s="9">
        <f t="shared" si="12"/>
        <v>0</v>
      </c>
      <c r="O49" s="87">
        <f t="shared" ref="O49:O62" si="16">L49-N49</f>
        <v>103.75</v>
      </c>
    </row>
    <row r="50" spans="1:15" ht="38.25" x14ac:dyDescent="0.25">
      <c r="A50" s="75" t="s">
        <v>171</v>
      </c>
      <c r="B50" s="89" t="s">
        <v>158</v>
      </c>
      <c r="C50" s="77" t="s">
        <v>22</v>
      </c>
      <c r="D50" s="123">
        <v>11.72</v>
      </c>
      <c r="E50" s="78">
        <v>12.99</v>
      </c>
      <c r="F50" s="79"/>
      <c r="G50" s="83">
        <v>0</v>
      </c>
      <c r="H50" s="24">
        <v>7.5</v>
      </c>
      <c r="I50" s="9">
        <v>0</v>
      </c>
      <c r="J50" s="10">
        <f>G50+I50</f>
        <v>0</v>
      </c>
      <c r="K50" s="32">
        <f t="shared" si="15"/>
        <v>12.99</v>
      </c>
      <c r="L50" s="9">
        <f t="shared" si="10"/>
        <v>152.24</v>
      </c>
      <c r="M50" s="9">
        <f t="shared" si="11"/>
        <v>0</v>
      </c>
      <c r="N50" s="9">
        <f t="shared" si="12"/>
        <v>0</v>
      </c>
      <c r="O50" s="90">
        <f t="shared" si="16"/>
        <v>152.24</v>
      </c>
    </row>
    <row r="51" spans="1:15" ht="38.25" x14ac:dyDescent="0.25">
      <c r="A51" s="75" t="s">
        <v>172</v>
      </c>
      <c r="B51" s="89" t="s">
        <v>159</v>
      </c>
      <c r="C51" s="77" t="s">
        <v>22</v>
      </c>
      <c r="D51" s="123">
        <v>9.09</v>
      </c>
      <c r="E51" s="78">
        <v>6.59</v>
      </c>
      <c r="F51" s="79"/>
      <c r="G51" s="83">
        <v>0</v>
      </c>
      <c r="H51" s="88"/>
      <c r="I51" s="12"/>
      <c r="J51" s="10">
        <f t="shared" ref="J51:J62" si="17">G51+I51</f>
        <v>0</v>
      </c>
      <c r="K51" s="32">
        <f t="shared" si="15"/>
        <v>6.59</v>
      </c>
      <c r="L51" s="9">
        <f t="shared" si="10"/>
        <v>59.9</v>
      </c>
      <c r="M51" s="9">
        <f t="shared" si="11"/>
        <v>0</v>
      </c>
      <c r="N51" s="9">
        <f t="shared" si="12"/>
        <v>0</v>
      </c>
      <c r="O51" s="90">
        <f t="shared" si="16"/>
        <v>59.9</v>
      </c>
    </row>
    <row r="52" spans="1:15" ht="38.25" x14ac:dyDescent="0.25">
      <c r="A52" s="75" t="s">
        <v>173</v>
      </c>
      <c r="B52" s="89" t="s">
        <v>160</v>
      </c>
      <c r="C52" s="77" t="s">
        <v>22</v>
      </c>
      <c r="D52" s="123">
        <v>7.83</v>
      </c>
      <c r="E52" s="78">
        <v>11.39</v>
      </c>
      <c r="F52" s="79"/>
      <c r="G52" s="83">
        <v>0</v>
      </c>
      <c r="H52" s="88"/>
      <c r="I52" s="12"/>
      <c r="J52" s="10">
        <f t="shared" si="17"/>
        <v>0</v>
      </c>
      <c r="K52" s="32">
        <f t="shared" si="15"/>
        <v>11.39</v>
      </c>
      <c r="L52" s="9">
        <f t="shared" si="10"/>
        <v>89.18</v>
      </c>
      <c r="M52" s="9">
        <f t="shared" si="11"/>
        <v>0</v>
      </c>
      <c r="N52" s="9">
        <f t="shared" si="12"/>
        <v>0</v>
      </c>
      <c r="O52" s="90">
        <f t="shared" si="16"/>
        <v>89.18</v>
      </c>
    </row>
    <row r="53" spans="1:15" ht="25.5" x14ac:dyDescent="0.25">
      <c r="A53" s="75" t="s">
        <v>174</v>
      </c>
      <c r="B53" s="89" t="s">
        <v>147</v>
      </c>
      <c r="C53" s="77" t="s">
        <v>11</v>
      </c>
      <c r="D53" s="123">
        <v>294.74</v>
      </c>
      <c r="E53" s="78">
        <v>0.34</v>
      </c>
      <c r="F53" s="79"/>
      <c r="G53" s="83">
        <v>0</v>
      </c>
      <c r="H53" s="88"/>
      <c r="I53" s="12"/>
      <c r="J53" s="10">
        <f t="shared" si="17"/>
        <v>0</v>
      </c>
      <c r="K53" s="32">
        <f t="shared" si="15"/>
        <v>0.34</v>
      </c>
      <c r="L53" s="9">
        <f t="shared" si="10"/>
        <v>100.21</v>
      </c>
      <c r="M53" s="9">
        <f t="shared" si="11"/>
        <v>0</v>
      </c>
      <c r="N53" s="9">
        <f t="shared" si="12"/>
        <v>0</v>
      </c>
      <c r="O53" s="90">
        <f t="shared" si="16"/>
        <v>100.21</v>
      </c>
    </row>
    <row r="54" spans="1:15" x14ac:dyDescent="0.25">
      <c r="A54" s="75" t="s">
        <v>175</v>
      </c>
      <c r="B54" s="89" t="s">
        <v>148</v>
      </c>
      <c r="C54" s="77" t="s">
        <v>11</v>
      </c>
      <c r="D54" s="123">
        <v>104.86</v>
      </c>
      <c r="E54" s="78">
        <v>0.34</v>
      </c>
      <c r="F54" s="79"/>
      <c r="G54" s="83">
        <v>0</v>
      </c>
      <c r="H54" s="88"/>
      <c r="I54" s="12">
        <v>0</v>
      </c>
      <c r="J54" s="10">
        <f t="shared" si="17"/>
        <v>0</v>
      </c>
      <c r="K54" s="32">
        <f t="shared" si="15"/>
        <v>0.34</v>
      </c>
      <c r="L54" s="9">
        <f t="shared" si="10"/>
        <v>35.65</v>
      </c>
      <c r="M54" s="9">
        <f t="shared" si="11"/>
        <v>0</v>
      </c>
      <c r="N54" s="9">
        <f t="shared" si="12"/>
        <v>0</v>
      </c>
      <c r="O54" s="90">
        <f t="shared" si="16"/>
        <v>35.65</v>
      </c>
    </row>
    <row r="55" spans="1:15" ht="25.5" x14ac:dyDescent="0.25">
      <c r="A55" s="75" t="s">
        <v>176</v>
      </c>
      <c r="B55" s="89" t="s">
        <v>161</v>
      </c>
      <c r="C55" s="77" t="s">
        <v>14</v>
      </c>
      <c r="D55" s="123">
        <v>21.0505</v>
      </c>
      <c r="E55" s="78">
        <v>19.959</v>
      </c>
      <c r="F55" s="79"/>
      <c r="G55" s="83"/>
      <c r="H55" s="88"/>
      <c r="I55" s="12"/>
      <c r="J55" s="10">
        <f t="shared" si="17"/>
        <v>0</v>
      </c>
      <c r="K55" s="32">
        <f t="shared" si="15"/>
        <v>19.959</v>
      </c>
      <c r="L55" s="9">
        <f t="shared" si="10"/>
        <v>420.15</v>
      </c>
      <c r="M55" s="9">
        <f t="shared" si="11"/>
        <v>0</v>
      </c>
      <c r="N55" s="9">
        <f t="shared" si="12"/>
        <v>0</v>
      </c>
      <c r="O55" s="90">
        <f t="shared" si="16"/>
        <v>420.15</v>
      </c>
    </row>
    <row r="56" spans="1:15" x14ac:dyDescent="0.25">
      <c r="A56" s="95" t="s">
        <v>20</v>
      </c>
      <c r="B56" s="96" t="s">
        <v>177</v>
      </c>
      <c r="C56" s="97"/>
      <c r="D56" s="98"/>
      <c r="E56" s="98"/>
      <c r="F56" s="99"/>
      <c r="G56" s="36"/>
      <c r="H56" s="37">
        <v>42.63</v>
      </c>
      <c r="I56" s="33"/>
      <c r="J56" s="34"/>
      <c r="K56" s="34"/>
      <c r="L56" s="35">
        <f>SUM(L57:L60)</f>
        <v>1696.9300000000003</v>
      </c>
      <c r="M56" s="35"/>
      <c r="N56" s="35"/>
      <c r="O56" s="100"/>
    </row>
    <row r="57" spans="1:15" ht="25.5" x14ac:dyDescent="0.25">
      <c r="A57" s="75" t="s">
        <v>178</v>
      </c>
      <c r="B57" s="89" t="s">
        <v>187</v>
      </c>
      <c r="C57" s="77" t="s">
        <v>14</v>
      </c>
      <c r="D57" s="123">
        <v>43.27</v>
      </c>
      <c r="E57" s="78">
        <v>10</v>
      </c>
      <c r="F57" s="79"/>
      <c r="G57" s="83"/>
      <c r="H57" s="88"/>
      <c r="I57" s="12"/>
      <c r="J57" s="10">
        <f t="shared" si="17"/>
        <v>0</v>
      </c>
      <c r="K57" s="32">
        <f t="shared" si="15"/>
        <v>10</v>
      </c>
      <c r="L57" s="9">
        <f t="shared" si="10"/>
        <v>432.7</v>
      </c>
      <c r="M57" s="9">
        <f t="shared" si="11"/>
        <v>0</v>
      </c>
      <c r="N57" s="9">
        <f t="shared" si="12"/>
        <v>0</v>
      </c>
      <c r="O57" s="90">
        <f t="shared" si="16"/>
        <v>432.7</v>
      </c>
    </row>
    <row r="58" spans="1:15" ht="25.5" x14ac:dyDescent="0.25">
      <c r="A58" s="75" t="s">
        <v>179</v>
      </c>
      <c r="B58" s="89" t="s">
        <v>188</v>
      </c>
      <c r="C58" s="77" t="s">
        <v>14</v>
      </c>
      <c r="D58" s="123">
        <v>41.3</v>
      </c>
      <c r="E58" s="78">
        <v>10</v>
      </c>
      <c r="F58" s="79"/>
      <c r="G58" s="83"/>
      <c r="H58" s="88"/>
      <c r="I58" s="12"/>
      <c r="J58" s="10">
        <f t="shared" si="17"/>
        <v>0</v>
      </c>
      <c r="K58" s="32">
        <f t="shared" si="15"/>
        <v>10</v>
      </c>
      <c r="L58" s="9">
        <f t="shared" si="10"/>
        <v>413</v>
      </c>
      <c r="M58" s="9">
        <f t="shared" si="11"/>
        <v>0</v>
      </c>
      <c r="N58" s="9">
        <f t="shared" si="12"/>
        <v>0</v>
      </c>
      <c r="O58" s="90">
        <f t="shared" si="16"/>
        <v>413</v>
      </c>
    </row>
    <row r="59" spans="1:15" ht="25.5" x14ac:dyDescent="0.25">
      <c r="A59" s="75" t="s">
        <v>180</v>
      </c>
      <c r="B59" s="89" t="s">
        <v>189</v>
      </c>
      <c r="C59" s="77" t="s">
        <v>14</v>
      </c>
      <c r="D59" s="123">
        <v>42.579700000000003</v>
      </c>
      <c r="E59" s="78">
        <v>14.1</v>
      </c>
      <c r="F59" s="79"/>
      <c r="G59" s="83"/>
      <c r="H59" s="88"/>
      <c r="I59" s="12">
        <v>2.5</v>
      </c>
      <c r="J59" s="10">
        <f t="shared" si="17"/>
        <v>2.5</v>
      </c>
      <c r="K59" s="32">
        <f t="shared" si="15"/>
        <v>11.6</v>
      </c>
      <c r="L59" s="9">
        <f t="shared" si="10"/>
        <v>600.37</v>
      </c>
      <c r="M59" s="9">
        <f t="shared" si="11"/>
        <v>106.45</v>
      </c>
      <c r="N59" s="9">
        <f t="shared" si="12"/>
        <v>106.45</v>
      </c>
      <c r="O59" s="90">
        <f t="shared" si="16"/>
        <v>493.92</v>
      </c>
    </row>
    <row r="60" spans="1:15" ht="25.5" x14ac:dyDescent="0.25">
      <c r="A60" s="75" t="s">
        <v>181</v>
      </c>
      <c r="B60" s="89" t="s">
        <v>190</v>
      </c>
      <c r="C60" s="77" t="s">
        <v>14</v>
      </c>
      <c r="D60" s="123">
        <v>49.189</v>
      </c>
      <c r="E60" s="78">
        <v>5.0999999999999996</v>
      </c>
      <c r="F60" s="79"/>
      <c r="G60" s="83"/>
      <c r="H60" s="88"/>
      <c r="I60" s="12"/>
      <c r="J60" s="10">
        <f t="shared" si="17"/>
        <v>0</v>
      </c>
      <c r="K60" s="32">
        <f t="shared" si="15"/>
        <v>5.0999999999999996</v>
      </c>
      <c r="L60" s="9">
        <f t="shared" si="10"/>
        <v>250.86</v>
      </c>
      <c r="M60" s="9">
        <f t="shared" si="11"/>
        <v>0</v>
      </c>
      <c r="N60" s="9">
        <f t="shared" si="12"/>
        <v>0</v>
      </c>
      <c r="O60" s="90">
        <f t="shared" si="16"/>
        <v>250.86</v>
      </c>
    </row>
    <row r="61" spans="1:15" x14ac:dyDescent="0.25">
      <c r="A61" s="95" t="s">
        <v>21</v>
      </c>
      <c r="B61" s="96" t="s">
        <v>183</v>
      </c>
      <c r="C61" s="97"/>
      <c r="D61" s="98"/>
      <c r="E61" s="98"/>
      <c r="F61" s="99"/>
      <c r="G61" s="36"/>
      <c r="H61" s="37">
        <v>42.63</v>
      </c>
      <c r="I61" s="33"/>
      <c r="J61" s="34"/>
      <c r="K61" s="34"/>
      <c r="L61" s="35">
        <f>L62</f>
        <v>157.13999999999999</v>
      </c>
      <c r="M61" s="35"/>
      <c r="N61" s="35"/>
      <c r="O61" s="100"/>
    </row>
    <row r="62" spans="1:15" ht="38.25" x14ac:dyDescent="0.25">
      <c r="A62" s="75" t="s">
        <v>182</v>
      </c>
      <c r="B62" s="89" t="s">
        <v>184</v>
      </c>
      <c r="C62" s="77" t="s">
        <v>8</v>
      </c>
      <c r="D62" s="123">
        <v>61.868000000000002</v>
      </c>
      <c r="E62" s="78">
        <v>2.54</v>
      </c>
      <c r="F62" s="79"/>
      <c r="G62" s="83">
        <v>0</v>
      </c>
      <c r="H62" s="24">
        <v>47.99</v>
      </c>
      <c r="I62" s="12"/>
      <c r="J62" s="10">
        <f t="shared" si="17"/>
        <v>0</v>
      </c>
      <c r="K62" s="32">
        <f t="shared" si="15"/>
        <v>2.54</v>
      </c>
      <c r="L62" s="9">
        <f t="shared" si="10"/>
        <v>157.13999999999999</v>
      </c>
      <c r="M62" s="9">
        <f t="shared" si="11"/>
        <v>0</v>
      </c>
      <c r="N62" s="9">
        <f t="shared" si="12"/>
        <v>0</v>
      </c>
      <c r="O62" s="87">
        <f t="shared" si="16"/>
        <v>157.13999999999999</v>
      </c>
    </row>
    <row r="63" spans="1:15" x14ac:dyDescent="0.25">
      <c r="A63" s="75"/>
      <c r="B63" s="89"/>
      <c r="C63" s="77"/>
      <c r="D63" s="78"/>
      <c r="E63" s="78"/>
      <c r="F63" s="79"/>
      <c r="G63" s="23"/>
      <c r="H63" s="24"/>
      <c r="I63" s="12"/>
      <c r="J63" s="10"/>
      <c r="K63" s="32"/>
      <c r="L63" s="11">
        <f>SUM(L61,L48,L56,L42)</f>
        <v>3556.48</v>
      </c>
      <c r="M63" s="11">
        <f>SUM(M42:M62)</f>
        <v>106.45</v>
      </c>
      <c r="N63" s="11">
        <f>SUM(N42:N62)</f>
        <v>106.45</v>
      </c>
      <c r="O63" s="68"/>
    </row>
    <row r="64" spans="1:15" x14ac:dyDescent="0.25">
      <c r="A64" s="122">
        <v>5</v>
      </c>
      <c r="B64" s="121" t="s">
        <v>23</v>
      </c>
      <c r="C64" s="70"/>
      <c r="D64" s="71"/>
      <c r="E64" s="69"/>
      <c r="F64" s="72"/>
      <c r="G64" s="29"/>
      <c r="H64" s="30">
        <v>938.58</v>
      </c>
      <c r="I64" s="31"/>
      <c r="J64" s="32"/>
      <c r="K64" s="44"/>
      <c r="L64" s="27"/>
      <c r="M64" s="27"/>
      <c r="N64" s="27"/>
      <c r="O64" s="59">
        <f>O65</f>
        <v>0</v>
      </c>
    </row>
    <row r="65" spans="1:15" ht="51" x14ac:dyDescent="0.25">
      <c r="A65" s="75" t="s">
        <v>24</v>
      </c>
      <c r="B65" s="76" t="s">
        <v>191</v>
      </c>
      <c r="C65" s="77" t="s">
        <v>8</v>
      </c>
      <c r="D65" s="124">
        <v>68.719880000000003</v>
      </c>
      <c r="E65" s="82">
        <v>52.91</v>
      </c>
      <c r="F65" s="79"/>
      <c r="G65" s="83">
        <v>0</v>
      </c>
      <c r="H65" s="88"/>
      <c r="I65" s="12">
        <v>52.91</v>
      </c>
      <c r="J65" s="10">
        <f t="shared" ref="J65" si="18">G65+I65</f>
        <v>52.91</v>
      </c>
      <c r="K65" s="32">
        <f>E65-J65</f>
        <v>0</v>
      </c>
      <c r="L65" s="9">
        <f>ROUND(E65*D65,2)</f>
        <v>3635.97</v>
      </c>
      <c r="M65" s="9">
        <f>ROUND(I65*D65,2)</f>
        <v>3635.97</v>
      </c>
      <c r="N65" s="9">
        <f>ROUND(J65*D65,2)</f>
        <v>3635.97</v>
      </c>
      <c r="O65" s="87">
        <f t="shared" ref="O65" si="19">L65-N65</f>
        <v>0</v>
      </c>
    </row>
    <row r="66" spans="1:15" x14ac:dyDescent="0.25">
      <c r="A66" s="75"/>
      <c r="B66" s="76"/>
      <c r="C66" s="77"/>
      <c r="D66" s="78"/>
      <c r="E66" s="78"/>
      <c r="F66" s="79"/>
      <c r="G66" s="23"/>
      <c r="H66" s="88"/>
      <c r="I66" s="12"/>
      <c r="J66" s="10"/>
      <c r="K66" s="32"/>
      <c r="L66" s="11">
        <f>SUM(L65)</f>
        <v>3635.97</v>
      </c>
      <c r="M66" s="11">
        <f t="shared" ref="M66:N66" si="20">SUM(M65)</f>
        <v>3635.97</v>
      </c>
      <c r="N66" s="11">
        <f t="shared" si="20"/>
        <v>3635.97</v>
      </c>
      <c r="O66" s="68"/>
    </row>
    <row r="67" spans="1:15" x14ac:dyDescent="0.25">
      <c r="A67" s="122">
        <v>6</v>
      </c>
      <c r="B67" s="121" t="s">
        <v>15</v>
      </c>
      <c r="C67" s="70"/>
      <c r="D67" s="71"/>
      <c r="E67" s="69"/>
      <c r="F67" s="72"/>
      <c r="G67" s="29"/>
      <c r="H67" s="30">
        <v>85.18</v>
      </c>
      <c r="I67" s="31"/>
      <c r="J67" s="32"/>
      <c r="K67" s="44"/>
      <c r="L67" s="27"/>
      <c r="M67" s="27"/>
      <c r="N67" s="27"/>
      <c r="O67" s="59">
        <f>SUM(O68:O71)</f>
        <v>3532.3</v>
      </c>
    </row>
    <row r="68" spans="1:15" ht="25.5" x14ac:dyDescent="0.25">
      <c r="A68" s="75" t="s">
        <v>25</v>
      </c>
      <c r="B68" s="89" t="s">
        <v>194</v>
      </c>
      <c r="C68" s="77" t="s">
        <v>8</v>
      </c>
      <c r="D68" s="124">
        <v>27.7</v>
      </c>
      <c r="E68" s="82">
        <v>127.52</v>
      </c>
      <c r="F68" s="79"/>
      <c r="G68" s="79">
        <v>0</v>
      </c>
      <c r="H68" s="88"/>
      <c r="I68" s="12">
        <v>0</v>
      </c>
      <c r="J68" s="10">
        <f>I68+G68</f>
        <v>0</v>
      </c>
      <c r="K68" s="32">
        <f t="shared" ref="K68" si="21">E68-J68</f>
        <v>127.52</v>
      </c>
      <c r="L68" s="126">
        <f>ROUND(E68*D68,2)</f>
        <v>3532.3</v>
      </c>
      <c r="M68" s="9">
        <f>ROUND(I68*D68,2)</f>
        <v>0</v>
      </c>
      <c r="N68" s="9">
        <f>ROUND(J68*D68,2)</f>
        <v>0</v>
      </c>
      <c r="O68" s="90">
        <f t="shared" ref="O68:O71" si="22">L68-N68</f>
        <v>3532.3</v>
      </c>
    </row>
    <row r="69" spans="1:15" ht="25.5" x14ac:dyDescent="0.25">
      <c r="A69" s="75" t="s">
        <v>26</v>
      </c>
      <c r="B69" s="89" t="s">
        <v>195</v>
      </c>
      <c r="C69" s="77" t="s">
        <v>14</v>
      </c>
      <c r="D69" s="124">
        <v>37.380000000000003</v>
      </c>
      <c r="E69" s="82">
        <v>35.159999999999997</v>
      </c>
      <c r="F69" s="79"/>
      <c r="G69" s="79"/>
      <c r="H69" s="88"/>
      <c r="I69" s="10">
        <v>35.159999999999997</v>
      </c>
      <c r="J69" s="10">
        <f t="shared" ref="J69:J71" si="23">I69+G69</f>
        <v>35.159999999999997</v>
      </c>
      <c r="K69" s="32">
        <f>E69-I69</f>
        <v>0</v>
      </c>
      <c r="L69" s="126">
        <f>ROUND(E69*D69,2)</f>
        <v>1314.28</v>
      </c>
      <c r="M69" s="9">
        <f>ROUND(I69*D69,2)</f>
        <v>1314.28</v>
      </c>
      <c r="N69" s="9">
        <f>ROUND(I69*D69,2)</f>
        <v>1314.28</v>
      </c>
      <c r="O69" s="90">
        <f t="shared" si="22"/>
        <v>0</v>
      </c>
    </row>
    <row r="70" spans="1:15" x14ac:dyDescent="0.25">
      <c r="A70" s="75" t="s">
        <v>192</v>
      </c>
      <c r="B70" s="89" t="s">
        <v>196</v>
      </c>
      <c r="C70" s="77" t="s">
        <v>8</v>
      </c>
      <c r="D70" s="124">
        <v>7.06</v>
      </c>
      <c r="E70" s="82">
        <v>150.84</v>
      </c>
      <c r="F70" s="79"/>
      <c r="G70" s="79"/>
      <c r="H70" s="88"/>
      <c r="I70" s="10">
        <v>150.84</v>
      </c>
      <c r="J70" s="10">
        <f t="shared" si="23"/>
        <v>150.84</v>
      </c>
      <c r="K70" s="32">
        <f t="shared" ref="K70:K71" si="24">E70-I70</f>
        <v>0</v>
      </c>
      <c r="L70" s="126">
        <f t="shared" ref="L70:L71" si="25">ROUND(E70*D70,2)</f>
        <v>1064.93</v>
      </c>
      <c r="M70" s="9">
        <f t="shared" ref="M70:M71" si="26">ROUND(I70*D70,2)</f>
        <v>1064.93</v>
      </c>
      <c r="N70" s="9">
        <f t="shared" ref="N70:N71" si="27">ROUND(I70*D70,2)</f>
        <v>1064.93</v>
      </c>
      <c r="O70" s="90">
        <f t="shared" si="22"/>
        <v>0</v>
      </c>
    </row>
    <row r="71" spans="1:15" ht="25.5" x14ac:dyDescent="0.25">
      <c r="A71" s="75" t="s">
        <v>193</v>
      </c>
      <c r="B71" s="89" t="s">
        <v>197</v>
      </c>
      <c r="C71" s="77" t="s">
        <v>8</v>
      </c>
      <c r="D71" s="124">
        <v>30.45</v>
      </c>
      <c r="E71" s="82">
        <v>75.419799999999995</v>
      </c>
      <c r="F71" s="79"/>
      <c r="G71" s="79"/>
      <c r="H71" s="88"/>
      <c r="I71" s="84">
        <v>75.419799999999995</v>
      </c>
      <c r="J71" s="10">
        <f t="shared" si="23"/>
        <v>75.419799999999995</v>
      </c>
      <c r="K71" s="32">
        <f t="shared" si="24"/>
        <v>0</v>
      </c>
      <c r="L71" s="126">
        <f t="shared" si="25"/>
        <v>2296.5300000000002</v>
      </c>
      <c r="M71" s="9">
        <f t="shared" si="26"/>
        <v>2296.5300000000002</v>
      </c>
      <c r="N71" s="9">
        <f t="shared" si="27"/>
        <v>2296.5300000000002</v>
      </c>
      <c r="O71" s="90">
        <f t="shared" si="22"/>
        <v>0</v>
      </c>
    </row>
    <row r="72" spans="1:15" x14ac:dyDescent="0.25">
      <c r="A72" s="75"/>
      <c r="B72" s="89"/>
      <c r="C72" s="77"/>
      <c r="D72" s="78"/>
      <c r="E72" s="78"/>
      <c r="F72" s="79"/>
      <c r="G72" s="79"/>
      <c r="H72" s="88"/>
      <c r="I72" s="12"/>
      <c r="J72" s="10"/>
      <c r="K72" s="32"/>
      <c r="L72" s="11">
        <f>SUM(L68:L71)</f>
        <v>8208.0400000000009</v>
      </c>
      <c r="M72" s="11">
        <f>SUM(M68:M71)</f>
        <v>4675.74</v>
      </c>
      <c r="N72" s="11">
        <f>SUM(N68:N71)</f>
        <v>4675.74</v>
      </c>
      <c r="O72" s="68"/>
    </row>
    <row r="73" spans="1:15" x14ac:dyDescent="0.25">
      <c r="A73" s="122">
        <v>7</v>
      </c>
      <c r="B73" s="121" t="s">
        <v>27</v>
      </c>
      <c r="C73" s="70"/>
      <c r="D73" s="71"/>
      <c r="E73" s="69"/>
      <c r="F73" s="72"/>
      <c r="G73" s="29"/>
      <c r="H73" s="73"/>
      <c r="I73" s="31"/>
      <c r="J73" s="32"/>
      <c r="K73" s="44"/>
      <c r="L73" s="27"/>
      <c r="M73" s="31"/>
      <c r="N73" s="72"/>
      <c r="O73" s="117">
        <f>SUM(O74:O77)</f>
        <v>8099.58</v>
      </c>
    </row>
    <row r="74" spans="1:15" ht="25.5" x14ac:dyDescent="0.25">
      <c r="A74" s="75" t="s">
        <v>28</v>
      </c>
      <c r="B74" s="76" t="s">
        <v>198</v>
      </c>
      <c r="C74" s="77" t="s">
        <v>8</v>
      </c>
      <c r="D74" s="124">
        <v>11.94</v>
      </c>
      <c r="E74" s="82">
        <v>65.249899999999997</v>
      </c>
      <c r="F74" s="79"/>
      <c r="G74" s="23"/>
      <c r="H74" s="24">
        <v>25.61</v>
      </c>
      <c r="I74" s="84">
        <v>65.249899999999997</v>
      </c>
      <c r="J74" s="10">
        <f t="shared" ref="J74:J77" si="28">I74+G74</f>
        <v>65.249899999999997</v>
      </c>
      <c r="K74" s="32">
        <f t="shared" ref="K74:K86" si="29">E74-J74</f>
        <v>0</v>
      </c>
      <c r="L74" s="9">
        <f t="shared" ref="L74:L86" si="30">ROUND(E74*D74,2)</f>
        <v>779.08</v>
      </c>
      <c r="M74" s="9">
        <f t="shared" ref="M74:M86" si="31">ROUND(I74*D74,2)</f>
        <v>779.08</v>
      </c>
      <c r="N74" s="9">
        <f t="shared" ref="N74:N86" si="32">ROUND(J74*D74,2)</f>
        <v>779.08</v>
      </c>
      <c r="O74" s="87">
        <f t="shared" ref="O74:O86" si="33">L74-N74</f>
        <v>0</v>
      </c>
    </row>
    <row r="75" spans="1:15" ht="38.25" x14ac:dyDescent="0.25">
      <c r="A75" s="75" t="s">
        <v>29</v>
      </c>
      <c r="B75" s="76" t="s">
        <v>199</v>
      </c>
      <c r="C75" s="77" t="s">
        <v>11</v>
      </c>
      <c r="D75" s="124">
        <v>385.54</v>
      </c>
      <c r="E75" s="82">
        <v>5.17</v>
      </c>
      <c r="F75" s="79"/>
      <c r="G75" s="23"/>
      <c r="H75" s="24">
        <v>50.68</v>
      </c>
      <c r="I75" s="12"/>
      <c r="J75" s="10">
        <f t="shared" si="28"/>
        <v>0</v>
      </c>
      <c r="K75" s="32">
        <f t="shared" si="29"/>
        <v>5.17</v>
      </c>
      <c r="L75" s="9">
        <f t="shared" si="30"/>
        <v>1993.24</v>
      </c>
      <c r="M75" s="9">
        <f t="shared" si="31"/>
        <v>0</v>
      </c>
      <c r="N75" s="9">
        <f t="shared" si="32"/>
        <v>0</v>
      </c>
      <c r="O75" s="87">
        <f t="shared" si="33"/>
        <v>1993.24</v>
      </c>
    </row>
    <row r="76" spans="1:15" ht="38.25" x14ac:dyDescent="0.25">
      <c r="A76" s="75" t="s">
        <v>30</v>
      </c>
      <c r="B76" s="76" t="s">
        <v>200</v>
      </c>
      <c r="C76" s="77" t="s">
        <v>8</v>
      </c>
      <c r="D76" s="124">
        <v>35.5</v>
      </c>
      <c r="E76" s="82">
        <v>128.34989999999999</v>
      </c>
      <c r="F76" s="79"/>
      <c r="G76" s="23"/>
      <c r="H76" s="24">
        <v>32.590000000000003</v>
      </c>
      <c r="I76" s="12"/>
      <c r="J76" s="10">
        <f t="shared" si="28"/>
        <v>0</v>
      </c>
      <c r="K76" s="32">
        <f t="shared" si="29"/>
        <v>128.34989999999999</v>
      </c>
      <c r="L76" s="9">
        <f t="shared" si="30"/>
        <v>4556.42</v>
      </c>
      <c r="M76" s="9">
        <f t="shared" si="31"/>
        <v>0</v>
      </c>
      <c r="N76" s="9">
        <f t="shared" si="32"/>
        <v>0</v>
      </c>
      <c r="O76" s="87">
        <f t="shared" si="33"/>
        <v>4556.42</v>
      </c>
    </row>
    <row r="77" spans="1:15" ht="25.5" x14ac:dyDescent="0.25">
      <c r="A77" s="75" t="s">
        <v>31</v>
      </c>
      <c r="B77" s="76" t="s">
        <v>201</v>
      </c>
      <c r="C77" s="77" t="s">
        <v>11</v>
      </c>
      <c r="D77" s="124">
        <v>45.68</v>
      </c>
      <c r="E77" s="82">
        <v>33.93</v>
      </c>
      <c r="F77" s="79"/>
      <c r="G77" s="23"/>
      <c r="H77" s="24">
        <v>50.09</v>
      </c>
      <c r="I77" s="12"/>
      <c r="J77" s="10">
        <f t="shared" si="28"/>
        <v>0</v>
      </c>
      <c r="K77" s="32">
        <f t="shared" si="29"/>
        <v>33.93</v>
      </c>
      <c r="L77" s="9">
        <f t="shared" si="30"/>
        <v>1549.92</v>
      </c>
      <c r="M77" s="9">
        <f t="shared" si="31"/>
        <v>0</v>
      </c>
      <c r="N77" s="9">
        <f t="shared" si="32"/>
        <v>0</v>
      </c>
      <c r="O77" s="87">
        <f t="shared" si="33"/>
        <v>1549.92</v>
      </c>
    </row>
    <row r="78" spans="1:15" x14ac:dyDescent="0.25">
      <c r="A78" s="75"/>
      <c r="B78" s="76"/>
      <c r="C78" s="77"/>
      <c r="D78" s="82"/>
      <c r="E78" s="82"/>
      <c r="F78" s="79"/>
      <c r="G78" s="23"/>
      <c r="H78" s="24"/>
      <c r="I78" s="12"/>
      <c r="J78" s="10"/>
      <c r="K78" s="32"/>
      <c r="L78" s="125">
        <f>SUM(L74:L77)</f>
        <v>8878.66</v>
      </c>
      <c r="M78" s="125">
        <f t="shared" ref="M78:N78" si="34">SUM(M74:M77)</f>
        <v>779.08</v>
      </c>
      <c r="N78" s="125">
        <f t="shared" si="34"/>
        <v>779.08</v>
      </c>
      <c r="O78" s="87"/>
    </row>
    <row r="79" spans="1:15" x14ac:dyDescent="0.25">
      <c r="A79" s="122" t="s">
        <v>202</v>
      </c>
      <c r="B79" s="121" t="s">
        <v>40</v>
      </c>
      <c r="C79" s="70"/>
      <c r="D79" s="71"/>
      <c r="E79" s="69"/>
      <c r="F79" s="72"/>
      <c r="G79" s="29"/>
      <c r="H79" s="73"/>
      <c r="I79" s="31"/>
      <c r="J79" s="32"/>
      <c r="K79" s="44"/>
      <c r="L79" s="27"/>
      <c r="M79" s="31"/>
      <c r="N79" s="72"/>
      <c r="O79" s="117">
        <f>SUM(O80:O86)</f>
        <v>10185.42</v>
      </c>
    </row>
    <row r="80" spans="1:15" ht="51" x14ac:dyDescent="0.25">
      <c r="A80" s="75" t="s">
        <v>32</v>
      </c>
      <c r="B80" s="76" t="s">
        <v>203</v>
      </c>
      <c r="C80" s="77" t="s">
        <v>117</v>
      </c>
      <c r="D80" s="124">
        <v>625.82000000000005</v>
      </c>
      <c r="E80" s="82">
        <v>8</v>
      </c>
      <c r="F80" s="79"/>
      <c r="G80" s="79"/>
      <c r="H80" s="88"/>
      <c r="I80" s="12"/>
      <c r="J80" s="10">
        <f>I80+'[6]1'!J64</f>
        <v>0</v>
      </c>
      <c r="K80" s="32">
        <f t="shared" si="29"/>
        <v>8</v>
      </c>
      <c r="L80" s="9">
        <f t="shared" si="30"/>
        <v>5006.5600000000004</v>
      </c>
      <c r="M80" s="9">
        <f t="shared" si="31"/>
        <v>0</v>
      </c>
      <c r="N80" s="9">
        <f t="shared" si="32"/>
        <v>0</v>
      </c>
      <c r="O80" s="87">
        <f t="shared" si="33"/>
        <v>5006.5600000000004</v>
      </c>
    </row>
    <row r="81" spans="1:15" ht="51" x14ac:dyDescent="0.25">
      <c r="A81" s="75" t="s">
        <v>33</v>
      </c>
      <c r="B81" s="76" t="s">
        <v>204</v>
      </c>
      <c r="C81" s="77" t="s">
        <v>117</v>
      </c>
      <c r="D81" s="124">
        <v>656.89</v>
      </c>
      <c r="E81" s="82">
        <v>2</v>
      </c>
      <c r="F81" s="79"/>
      <c r="G81" s="79"/>
      <c r="H81" s="88"/>
      <c r="I81" s="12"/>
      <c r="J81" s="10">
        <f>I81+'[6]1'!J65</f>
        <v>0</v>
      </c>
      <c r="K81" s="32">
        <f t="shared" si="29"/>
        <v>2</v>
      </c>
      <c r="L81" s="9">
        <f t="shared" si="30"/>
        <v>1313.78</v>
      </c>
      <c r="M81" s="9">
        <f t="shared" si="31"/>
        <v>0</v>
      </c>
      <c r="N81" s="9">
        <f t="shared" si="32"/>
        <v>0</v>
      </c>
      <c r="O81" s="87">
        <f t="shared" si="33"/>
        <v>1313.78</v>
      </c>
    </row>
    <row r="82" spans="1:15" ht="25.5" x14ac:dyDescent="0.25">
      <c r="A82" s="75" t="s">
        <v>34</v>
      </c>
      <c r="B82" s="76" t="s">
        <v>205</v>
      </c>
      <c r="C82" s="77" t="s">
        <v>117</v>
      </c>
      <c r="D82" s="124">
        <v>772.73</v>
      </c>
      <c r="E82" s="82">
        <v>1</v>
      </c>
      <c r="F82" s="79"/>
      <c r="G82" s="79"/>
      <c r="H82" s="88"/>
      <c r="I82" s="12"/>
      <c r="J82" s="10">
        <f>I82+'[6]1'!J66</f>
        <v>0</v>
      </c>
      <c r="K82" s="32">
        <f t="shared" si="29"/>
        <v>1</v>
      </c>
      <c r="L82" s="9">
        <f t="shared" si="30"/>
        <v>772.73</v>
      </c>
      <c r="M82" s="9">
        <f t="shared" si="31"/>
        <v>0</v>
      </c>
      <c r="N82" s="9">
        <f t="shared" si="32"/>
        <v>0</v>
      </c>
      <c r="O82" s="87">
        <f t="shared" si="33"/>
        <v>772.73</v>
      </c>
    </row>
    <row r="83" spans="1:15" ht="25.5" x14ac:dyDescent="0.25">
      <c r="A83" s="75" t="s">
        <v>35</v>
      </c>
      <c r="B83" s="91" t="s">
        <v>206</v>
      </c>
      <c r="C83" s="60" t="s">
        <v>8</v>
      </c>
      <c r="D83" s="124">
        <v>96.5</v>
      </c>
      <c r="E83" s="92">
        <v>3.52</v>
      </c>
      <c r="F83" s="79"/>
      <c r="G83" s="23"/>
      <c r="H83" s="24">
        <v>93.08</v>
      </c>
      <c r="I83" s="12"/>
      <c r="J83" s="10">
        <f>I83+'[6]1'!J67</f>
        <v>0</v>
      </c>
      <c r="K83" s="32">
        <f t="shared" si="29"/>
        <v>3.52</v>
      </c>
      <c r="L83" s="9">
        <f t="shared" si="30"/>
        <v>339.68</v>
      </c>
      <c r="M83" s="9">
        <f t="shared" si="31"/>
        <v>0</v>
      </c>
      <c r="N83" s="9">
        <f t="shared" si="32"/>
        <v>0</v>
      </c>
      <c r="O83" s="87">
        <f t="shared" si="33"/>
        <v>339.68</v>
      </c>
    </row>
    <row r="84" spans="1:15" ht="38.25" x14ac:dyDescent="0.25">
      <c r="A84" s="75" t="s">
        <v>36</v>
      </c>
      <c r="B84" s="91" t="s">
        <v>207</v>
      </c>
      <c r="C84" s="119" t="s">
        <v>8</v>
      </c>
      <c r="D84" s="124">
        <v>509.2</v>
      </c>
      <c r="E84" s="92">
        <v>2.52</v>
      </c>
      <c r="F84" s="79"/>
      <c r="G84" s="23"/>
      <c r="H84" s="24"/>
      <c r="I84" s="12"/>
      <c r="J84" s="10">
        <f>I84+'[6]1'!J68</f>
        <v>0</v>
      </c>
      <c r="K84" s="32">
        <f t="shared" si="29"/>
        <v>2.52</v>
      </c>
      <c r="L84" s="9">
        <f t="shared" si="30"/>
        <v>1283.18</v>
      </c>
      <c r="M84" s="9">
        <f t="shared" si="31"/>
        <v>0</v>
      </c>
      <c r="N84" s="9">
        <f t="shared" si="32"/>
        <v>0</v>
      </c>
      <c r="O84" s="87">
        <f t="shared" si="33"/>
        <v>1283.18</v>
      </c>
    </row>
    <row r="85" spans="1:15" ht="51" x14ac:dyDescent="0.25">
      <c r="A85" s="75" t="s">
        <v>37</v>
      </c>
      <c r="B85" s="91" t="s">
        <v>208</v>
      </c>
      <c r="C85" s="119" t="s">
        <v>8</v>
      </c>
      <c r="D85" s="124">
        <v>310.46800000000002</v>
      </c>
      <c r="E85" s="92">
        <v>3.36</v>
      </c>
      <c r="F85" s="79"/>
      <c r="G85" s="23"/>
      <c r="H85" s="24"/>
      <c r="I85" s="12"/>
      <c r="J85" s="10">
        <f>SUM(G85:I85)</f>
        <v>0</v>
      </c>
      <c r="K85" s="32">
        <f t="shared" si="29"/>
        <v>3.36</v>
      </c>
      <c r="L85" s="9">
        <f t="shared" si="30"/>
        <v>1043.17</v>
      </c>
      <c r="M85" s="9">
        <f t="shared" si="31"/>
        <v>0</v>
      </c>
      <c r="N85" s="9">
        <f t="shared" si="32"/>
        <v>0</v>
      </c>
      <c r="O85" s="87">
        <f t="shared" si="33"/>
        <v>1043.17</v>
      </c>
    </row>
    <row r="86" spans="1:15" ht="38.25" x14ac:dyDescent="0.25">
      <c r="A86" s="75" t="s">
        <v>38</v>
      </c>
      <c r="B86" s="91" t="s">
        <v>209</v>
      </c>
      <c r="C86" s="119" t="s">
        <v>8</v>
      </c>
      <c r="D86" s="124">
        <v>341.05799999999999</v>
      </c>
      <c r="E86" s="92">
        <v>1.25</v>
      </c>
      <c r="F86" s="79"/>
      <c r="G86" s="23"/>
      <c r="H86" s="24"/>
      <c r="I86" s="12"/>
      <c r="J86" s="10">
        <f>SUM(G86:I86)</f>
        <v>0</v>
      </c>
      <c r="K86" s="32">
        <f t="shared" si="29"/>
        <v>1.25</v>
      </c>
      <c r="L86" s="9">
        <f t="shared" si="30"/>
        <v>426.32</v>
      </c>
      <c r="M86" s="9">
        <f t="shared" si="31"/>
        <v>0</v>
      </c>
      <c r="N86" s="9">
        <f t="shared" si="32"/>
        <v>0</v>
      </c>
      <c r="O86" s="87">
        <f t="shared" si="33"/>
        <v>426.32</v>
      </c>
    </row>
    <row r="87" spans="1:15" x14ac:dyDescent="0.25">
      <c r="A87" s="75"/>
      <c r="B87" s="91"/>
      <c r="C87" s="60"/>
      <c r="D87" s="78"/>
      <c r="E87" s="93"/>
      <c r="F87" s="79"/>
      <c r="G87" s="23"/>
      <c r="H87" s="24"/>
      <c r="I87" s="12"/>
      <c r="J87" s="10"/>
      <c r="K87" s="32"/>
      <c r="L87" s="11">
        <f>SUM(L80:L86)</f>
        <v>10185.42</v>
      </c>
      <c r="M87" s="11">
        <f>SUM(M80:M86)</f>
        <v>0</v>
      </c>
      <c r="N87" s="11">
        <f>SUM(N80:N86)</f>
        <v>0</v>
      </c>
      <c r="O87" s="68"/>
    </row>
    <row r="88" spans="1:15" x14ac:dyDescent="0.25">
      <c r="A88" s="122" t="s">
        <v>39</v>
      </c>
      <c r="B88" s="121" t="s">
        <v>214</v>
      </c>
      <c r="C88" s="70"/>
      <c r="D88" s="71"/>
      <c r="E88" s="69"/>
      <c r="F88" s="72"/>
      <c r="G88" s="29"/>
      <c r="H88" s="30">
        <v>36.479999999999997</v>
      </c>
      <c r="I88" s="31"/>
      <c r="J88" s="32"/>
      <c r="K88" s="94"/>
      <c r="L88" s="27"/>
      <c r="M88" s="27"/>
      <c r="N88" s="27"/>
      <c r="O88" s="81">
        <f>SUM(O89:O95)</f>
        <v>16974.39</v>
      </c>
    </row>
    <row r="89" spans="1:15" ht="38.25" x14ac:dyDescent="0.25">
      <c r="A89" s="75" t="s">
        <v>41</v>
      </c>
      <c r="B89" s="76" t="s">
        <v>216</v>
      </c>
      <c r="C89" s="77" t="s">
        <v>8</v>
      </c>
      <c r="D89" s="123">
        <v>2.75</v>
      </c>
      <c r="E89" s="78">
        <v>137.43</v>
      </c>
      <c r="F89" s="79"/>
      <c r="G89" s="101">
        <v>0</v>
      </c>
      <c r="H89" s="88"/>
      <c r="I89" s="12">
        <v>0</v>
      </c>
      <c r="J89" s="10">
        <f>SUM(G89:I89)</f>
        <v>0</v>
      </c>
      <c r="K89" s="32">
        <f t="shared" ref="K89:K107" si="35">E89-J89</f>
        <v>137.43</v>
      </c>
      <c r="L89" s="9">
        <f t="shared" ref="L89:L95" si="36">ROUND(E89*D89,2)</f>
        <v>377.93</v>
      </c>
      <c r="M89" s="9">
        <f t="shared" ref="M89:M95" si="37">ROUND(I89*D89,2)</f>
        <v>0</v>
      </c>
      <c r="N89" s="9">
        <f t="shared" ref="N89:N95" si="38">ROUND(J89*D89,2)</f>
        <v>0</v>
      </c>
      <c r="O89" s="87">
        <f>L89-N89</f>
        <v>377.93</v>
      </c>
    </row>
    <row r="90" spans="1:15" ht="51" x14ac:dyDescent="0.25">
      <c r="A90" s="75" t="s">
        <v>43</v>
      </c>
      <c r="B90" s="91" t="s">
        <v>217</v>
      </c>
      <c r="C90" s="77" t="s">
        <v>8</v>
      </c>
      <c r="D90" s="123">
        <v>15.66</v>
      </c>
      <c r="E90" s="78">
        <v>119.68980000000001</v>
      </c>
      <c r="F90" s="79"/>
      <c r="G90" s="101">
        <v>0</v>
      </c>
      <c r="H90" s="88"/>
      <c r="I90" s="12">
        <v>0</v>
      </c>
      <c r="J90" s="10">
        <f>SUM(G90:I90)</f>
        <v>0</v>
      </c>
      <c r="K90" s="32">
        <f t="shared" si="35"/>
        <v>119.68980000000001</v>
      </c>
      <c r="L90" s="9">
        <f t="shared" si="36"/>
        <v>1874.34</v>
      </c>
      <c r="M90" s="9">
        <f t="shared" si="37"/>
        <v>0</v>
      </c>
      <c r="N90" s="9">
        <f t="shared" si="38"/>
        <v>0</v>
      </c>
      <c r="O90" s="87">
        <f>L90-N90</f>
        <v>1874.34</v>
      </c>
    </row>
    <row r="91" spans="1:15" ht="51" x14ac:dyDescent="0.25">
      <c r="A91" s="75" t="s">
        <v>44</v>
      </c>
      <c r="B91" s="76" t="s">
        <v>218</v>
      </c>
      <c r="C91" s="77" t="s">
        <v>8</v>
      </c>
      <c r="D91" s="123">
        <v>14.05</v>
      </c>
      <c r="E91" s="78">
        <v>55.919800000000002</v>
      </c>
      <c r="F91" s="79"/>
      <c r="G91" s="101"/>
      <c r="H91" s="24">
        <v>589.54999999999995</v>
      </c>
      <c r="I91" s="12"/>
      <c r="J91" s="10">
        <f>I91+'[6]1'!J74</f>
        <v>0</v>
      </c>
      <c r="K91" s="32">
        <f t="shared" si="35"/>
        <v>55.919800000000002</v>
      </c>
      <c r="L91" s="9">
        <f t="shared" si="36"/>
        <v>785.67</v>
      </c>
      <c r="M91" s="9">
        <f t="shared" si="37"/>
        <v>0</v>
      </c>
      <c r="N91" s="9">
        <f t="shared" si="38"/>
        <v>0</v>
      </c>
      <c r="O91" s="87">
        <f t="shared" ref="O91:O120" si="39">L91-N91</f>
        <v>785.67</v>
      </c>
    </row>
    <row r="92" spans="1:15" ht="25.5" x14ac:dyDescent="0.25">
      <c r="A92" s="75" t="s">
        <v>45</v>
      </c>
      <c r="B92" s="76" t="s">
        <v>219</v>
      </c>
      <c r="C92" s="77" t="s">
        <v>8</v>
      </c>
      <c r="D92" s="123">
        <v>10.9</v>
      </c>
      <c r="E92" s="78">
        <v>453.18</v>
      </c>
      <c r="F92" s="79"/>
      <c r="G92" s="101"/>
      <c r="H92" s="24">
        <v>550.77</v>
      </c>
      <c r="I92" s="12"/>
      <c r="J92" s="10">
        <f>I92+'[6]1'!J75</f>
        <v>0</v>
      </c>
      <c r="K92" s="32">
        <f t="shared" si="35"/>
        <v>453.18</v>
      </c>
      <c r="L92" s="9">
        <f t="shared" si="36"/>
        <v>4939.66</v>
      </c>
      <c r="M92" s="9">
        <f t="shared" si="37"/>
        <v>0</v>
      </c>
      <c r="N92" s="9">
        <f t="shared" si="38"/>
        <v>0</v>
      </c>
      <c r="O92" s="87">
        <f t="shared" si="39"/>
        <v>4939.66</v>
      </c>
    </row>
    <row r="93" spans="1:15" ht="25.5" x14ac:dyDescent="0.25">
      <c r="A93" s="75" t="s">
        <v>46</v>
      </c>
      <c r="B93" s="76" t="s">
        <v>220</v>
      </c>
      <c r="C93" s="77" t="s">
        <v>8</v>
      </c>
      <c r="D93" s="123">
        <v>1.92</v>
      </c>
      <c r="E93" s="78">
        <v>453.178</v>
      </c>
      <c r="F93" s="79"/>
      <c r="G93" s="101"/>
      <c r="H93" s="24">
        <v>458.87</v>
      </c>
      <c r="I93" s="12"/>
      <c r="J93" s="10">
        <f>I93+'[6]1'!J76</f>
        <v>0</v>
      </c>
      <c r="K93" s="32">
        <f t="shared" si="35"/>
        <v>453.178</v>
      </c>
      <c r="L93" s="9">
        <f t="shared" si="36"/>
        <v>870.1</v>
      </c>
      <c r="M93" s="9">
        <f t="shared" si="37"/>
        <v>0</v>
      </c>
      <c r="N93" s="9">
        <f t="shared" si="38"/>
        <v>0</v>
      </c>
      <c r="O93" s="87">
        <f t="shared" si="39"/>
        <v>870.1</v>
      </c>
    </row>
    <row r="94" spans="1:15" ht="25.5" x14ac:dyDescent="0.25">
      <c r="A94" s="75" t="s">
        <v>47</v>
      </c>
      <c r="B94" s="76" t="s">
        <v>221</v>
      </c>
      <c r="C94" s="77" t="s">
        <v>8</v>
      </c>
      <c r="D94" s="123">
        <v>12.08</v>
      </c>
      <c r="E94" s="78">
        <v>453.18</v>
      </c>
      <c r="F94" s="79"/>
      <c r="G94" s="101"/>
      <c r="H94" s="24">
        <v>497.63</v>
      </c>
      <c r="I94" s="12"/>
      <c r="J94" s="10">
        <f>I94+'[6]1'!J77</f>
        <v>0</v>
      </c>
      <c r="K94" s="32">
        <f t="shared" si="35"/>
        <v>453.18</v>
      </c>
      <c r="L94" s="9">
        <f t="shared" si="36"/>
        <v>5474.41</v>
      </c>
      <c r="M94" s="9">
        <f t="shared" si="37"/>
        <v>0</v>
      </c>
      <c r="N94" s="9">
        <f t="shared" si="38"/>
        <v>0</v>
      </c>
      <c r="O94" s="87">
        <f t="shared" si="39"/>
        <v>5474.41</v>
      </c>
    </row>
    <row r="95" spans="1:15" ht="38.25" x14ac:dyDescent="0.25">
      <c r="A95" s="75" t="s">
        <v>48</v>
      </c>
      <c r="B95" s="76" t="s">
        <v>222</v>
      </c>
      <c r="C95" s="77" t="s">
        <v>8</v>
      </c>
      <c r="D95" s="123">
        <v>47.43</v>
      </c>
      <c r="E95" s="78">
        <v>55.919899999999998</v>
      </c>
      <c r="F95" s="79"/>
      <c r="G95" s="101"/>
      <c r="H95" s="88"/>
      <c r="I95" s="12"/>
      <c r="J95" s="10">
        <f>I95+'[6]1'!J78</f>
        <v>0</v>
      </c>
      <c r="K95" s="32">
        <f t="shared" si="35"/>
        <v>55.919899999999998</v>
      </c>
      <c r="L95" s="9">
        <f t="shared" si="36"/>
        <v>2652.28</v>
      </c>
      <c r="M95" s="9">
        <f t="shared" si="37"/>
        <v>0</v>
      </c>
      <c r="N95" s="9">
        <f t="shared" si="38"/>
        <v>0</v>
      </c>
      <c r="O95" s="87">
        <f t="shared" si="39"/>
        <v>2652.28</v>
      </c>
    </row>
    <row r="96" spans="1:15" x14ac:dyDescent="0.25">
      <c r="A96" s="75"/>
      <c r="B96" s="76"/>
      <c r="C96" s="77"/>
      <c r="D96" s="78"/>
      <c r="E96" s="78"/>
      <c r="F96" s="79"/>
      <c r="G96" s="101"/>
      <c r="H96" s="88"/>
      <c r="I96" s="12"/>
      <c r="J96" s="10"/>
      <c r="K96" s="32"/>
      <c r="L96" s="125">
        <f>SUM(L89:L95)</f>
        <v>16974.39</v>
      </c>
      <c r="M96" s="125">
        <f t="shared" ref="M96:N96" si="40">SUM(M89:M95)</f>
        <v>0</v>
      </c>
      <c r="N96" s="125">
        <f t="shared" si="40"/>
        <v>0</v>
      </c>
      <c r="O96" s="87"/>
    </row>
    <row r="97" spans="1:15" s="13" customFormat="1" x14ac:dyDescent="0.25">
      <c r="A97" s="122" t="s">
        <v>49</v>
      </c>
      <c r="B97" s="121" t="s">
        <v>215</v>
      </c>
      <c r="C97" s="70"/>
      <c r="D97" s="71"/>
      <c r="E97" s="69"/>
      <c r="F97" s="72"/>
      <c r="G97" s="29"/>
      <c r="H97" s="30">
        <v>36.479999999999997</v>
      </c>
      <c r="I97" s="31"/>
      <c r="J97" s="32"/>
      <c r="K97" s="94"/>
      <c r="L97" s="27"/>
      <c r="M97" s="27"/>
      <c r="N97" s="27"/>
      <c r="O97" s="81">
        <f>SUM(O98:O138)</f>
        <v>13702.360000000002</v>
      </c>
    </row>
    <row r="98" spans="1:15" ht="38.25" x14ac:dyDescent="0.25">
      <c r="A98" s="75" t="s">
        <v>51</v>
      </c>
      <c r="B98" s="91" t="s">
        <v>233</v>
      </c>
      <c r="C98" s="77" t="s">
        <v>117</v>
      </c>
      <c r="D98" s="123">
        <v>276.37</v>
      </c>
      <c r="E98" s="78">
        <v>1</v>
      </c>
      <c r="F98" s="79"/>
      <c r="G98" s="23"/>
      <c r="H98" s="24">
        <v>19.41</v>
      </c>
      <c r="I98" s="12"/>
      <c r="J98" s="10">
        <f>I98+'[6]1'!J82</f>
        <v>0</v>
      </c>
      <c r="K98" s="32">
        <f t="shared" si="35"/>
        <v>1</v>
      </c>
      <c r="L98" s="9">
        <f t="shared" ref="L98:L104" si="41">ROUND(E98*D98,2)</f>
        <v>276.37</v>
      </c>
      <c r="M98" s="9">
        <f t="shared" ref="M98:M104" si="42">ROUND(I98*D98,2)</f>
        <v>0</v>
      </c>
      <c r="N98" s="9">
        <f t="shared" ref="N98:N104" si="43">ROUND(J98*D98,2)</f>
        <v>0</v>
      </c>
      <c r="O98" s="87">
        <f t="shared" si="39"/>
        <v>276.37</v>
      </c>
    </row>
    <row r="99" spans="1:15" ht="25.5" x14ac:dyDescent="0.25">
      <c r="A99" s="75" t="s">
        <v>52</v>
      </c>
      <c r="B99" s="76" t="s">
        <v>234</v>
      </c>
      <c r="C99" s="77" t="s">
        <v>117</v>
      </c>
      <c r="D99" s="123">
        <v>180.97</v>
      </c>
      <c r="E99" s="78">
        <v>6</v>
      </c>
      <c r="F99" s="79"/>
      <c r="G99" s="23"/>
      <c r="H99" s="24">
        <v>17.43</v>
      </c>
      <c r="I99" s="12"/>
      <c r="J99" s="10">
        <f>I99+'[6]1'!J83</f>
        <v>0</v>
      </c>
      <c r="K99" s="32">
        <f t="shared" si="35"/>
        <v>6</v>
      </c>
      <c r="L99" s="9">
        <f t="shared" si="41"/>
        <v>1085.82</v>
      </c>
      <c r="M99" s="9">
        <f t="shared" si="42"/>
        <v>0</v>
      </c>
      <c r="N99" s="9">
        <f t="shared" si="43"/>
        <v>0</v>
      </c>
      <c r="O99" s="87">
        <f t="shared" si="39"/>
        <v>1085.82</v>
      </c>
    </row>
    <row r="100" spans="1:15" ht="38.25" x14ac:dyDescent="0.25">
      <c r="A100" s="75" t="s">
        <v>53</v>
      </c>
      <c r="B100" s="76" t="s">
        <v>235</v>
      </c>
      <c r="C100" s="77" t="s">
        <v>117</v>
      </c>
      <c r="D100" s="123">
        <v>19.739999999999998</v>
      </c>
      <c r="E100" s="78">
        <v>10</v>
      </c>
      <c r="F100" s="79"/>
      <c r="G100" s="23"/>
      <c r="H100" s="24">
        <v>28.65</v>
      </c>
      <c r="I100" s="12"/>
      <c r="J100" s="10">
        <f>I100+'[6]1'!J84</f>
        <v>0</v>
      </c>
      <c r="K100" s="32">
        <f t="shared" si="35"/>
        <v>10</v>
      </c>
      <c r="L100" s="9">
        <f t="shared" si="41"/>
        <v>197.4</v>
      </c>
      <c r="M100" s="9">
        <f t="shared" si="42"/>
        <v>0</v>
      </c>
      <c r="N100" s="9">
        <f t="shared" si="43"/>
        <v>0</v>
      </c>
      <c r="O100" s="87">
        <f t="shared" si="39"/>
        <v>197.4</v>
      </c>
    </row>
    <row r="101" spans="1:15" ht="38.25" x14ac:dyDescent="0.25">
      <c r="A101" s="75" t="s">
        <v>54</v>
      </c>
      <c r="B101" s="76" t="s">
        <v>236</v>
      </c>
      <c r="C101" s="77" t="s">
        <v>117</v>
      </c>
      <c r="D101" s="123">
        <v>6.58</v>
      </c>
      <c r="E101" s="78">
        <v>16</v>
      </c>
      <c r="F101" s="79"/>
      <c r="G101" s="23"/>
      <c r="H101" s="24">
        <v>45.38</v>
      </c>
      <c r="I101" s="12"/>
      <c r="J101" s="10">
        <f>I101+'[6]1'!J85</f>
        <v>0</v>
      </c>
      <c r="K101" s="32">
        <f t="shared" si="35"/>
        <v>16</v>
      </c>
      <c r="L101" s="9">
        <f t="shared" si="41"/>
        <v>105.28</v>
      </c>
      <c r="M101" s="9">
        <f t="shared" si="42"/>
        <v>0</v>
      </c>
      <c r="N101" s="9">
        <f t="shared" si="43"/>
        <v>0</v>
      </c>
      <c r="O101" s="87">
        <f t="shared" si="39"/>
        <v>105.28</v>
      </c>
    </row>
    <row r="102" spans="1:15" ht="38.25" x14ac:dyDescent="0.25">
      <c r="A102" s="75" t="s">
        <v>55</v>
      </c>
      <c r="B102" s="89" t="s">
        <v>237</v>
      </c>
      <c r="C102" s="77" t="s">
        <v>117</v>
      </c>
      <c r="D102" s="123">
        <v>15.7</v>
      </c>
      <c r="E102" s="78">
        <v>1</v>
      </c>
      <c r="F102" s="79"/>
      <c r="G102" s="79"/>
      <c r="H102" s="88"/>
      <c r="I102" s="12"/>
      <c r="J102" s="10">
        <f>I102+'[6]1'!J86</f>
        <v>0</v>
      </c>
      <c r="K102" s="32">
        <f t="shared" si="35"/>
        <v>1</v>
      </c>
      <c r="L102" s="9">
        <f t="shared" si="41"/>
        <v>15.7</v>
      </c>
      <c r="M102" s="9">
        <f t="shared" si="42"/>
        <v>0</v>
      </c>
      <c r="N102" s="9">
        <f t="shared" si="43"/>
        <v>0</v>
      </c>
      <c r="O102" s="87">
        <f t="shared" si="39"/>
        <v>15.7</v>
      </c>
    </row>
    <row r="103" spans="1:15" ht="38.25" x14ac:dyDescent="0.25">
      <c r="A103" s="75" t="s">
        <v>56</v>
      </c>
      <c r="B103" s="76" t="s">
        <v>238</v>
      </c>
      <c r="C103" s="77" t="s">
        <v>117</v>
      </c>
      <c r="D103" s="123">
        <v>7.54</v>
      </c>
      <c r="E103" s="78">
        <v>11</v>
      </c>
      <c r="F103" s="79"/>
      <c r="G103" s="79"/>
      <c r="H103" s="88"/>
      <c r="I103" s="12"/>
      <c r="J103" s="10">
        <f>I103+'[6]1'!J88</f>
        <v>0</v>
      </c>
      <c r="K103" s="32">
        <f t="shared" si="35"/>
        <v>11</v>
      </c>
      <c r="L103" s="9">
        <f t="shared" si="41"/>
        <v>82.94</v>
      </c>
      <c r="M103" s="9">
        <f t="shared" si="42"/>
        <v>0</v>
      </c>
      <c r="N103" s="9">
        <f t="shared" si="43"/>
        <v>0</v>
      </c>
      <c r="O103" s="87">
        <f t="shared" si="39"/>
        <v>82.94</v>
      </c>
    </row>
    <row r="104" spans="1:15" ht="38.25" x14ac:dyDescent="0.25">
      <c r="A104" s="75" t="s">
        <v>57</v>
      </c>
      <c r="B104" s="76" t="s">
        <v>239</v>
      </c>
      <c r="C104" s="77" t="s">
        <v>117</v>
      </c>
      <c r="D104" s="123">
        <v>4.76</v>
      </c>
      <c r="E104" s="78">
        <v>10</v>
      </c>
      <c r="F104" s="79"/>
      <c r="G104" s="23"/>
      <c r="H104" s="24">
        <v>16.16</v>
      </c>
      <c r="I104" s="12"/>
      <c r="J104" s="10">
        <f>I104+'[6]1'!J89</f>
        <v>0</v>
      </c>
      <c r="K104" s="32">
        <f t="shared" si="35"/>
        <v>10</v>
      </c>
      <c r="L104" s="9">
        <f t="shared" si="41"/>
        <v>47.6</v>
      </c>
      <c r="M104" s="9">
        <f t="shared" si="42"/>
        <v>0</v>
      </c>
      <c r="N104" s="9">
        <f t="shared" si="43"/>
        <v>0</v>
      </c>
      <c r="O104" s="87">
        <f t="shared" si="39"/>
        <v>47.6</v>
      </c>
    </row>
    <row r="105" spans="1:15" ht="38.25" x14ac:dyDescent="0.25">
      <c r="A105" s="75" t="s">
        <v>58</v>
      </c>
      <c r="B105" s="76" t="s">
        <v>240</v>
      </c>
      <c r="C105" s="77" t="s">
        <v>117</v>
      </c>
      <c r="D105" s="123">
        <v>15.72</v>
      </c>
      <c r="E105" s="78">
        <v>4</v>
      </c>
      <c r="F105" s="79"/>
      <c r="G105" s="23"/>
      <c r="H105" s="24"/>
      <c r="I105" s="12"/>
      <c r="J105" s="10">
        <f>SUM(G105:I105)</f>
        <v>0</v>
      </c>
      <c r="K105" s="32">
        <f t="shared" si="35"/>
        <v>4</v>
      </c>
      <c r="L105" s="9">
        <f t="shared" ref="L105:L120" si="44">ROUND(E105*D105,2)</f>
        <v>62.88</v>
      </c>
      <c r="M105" s="9">
        <f t="shared" ref="M105:M120" si="45">ROUND(I105*D105,2)</f>
        <v>0</v>
      </c>
      <c r="N105" s="9">
        <f t="shared" ref="N105:N120" si="46">ROUND(J105*D105,2)</f>
        <v>0</v>
      </c>
      <c r="O105" s="87">
        <f t="shared" si="39"/>
        <v>62.88</v>
      </c>
    </row>
    <row r="106" spans="1:15" ht="38.25" x14ac:dyDescent="0.25">
      <c r="A106" s="75" t="s">
        <v>59</v>
      </c>
      <c r="B106" s="76" t="s">
        <v>241</v>
      </c>
      <c r="C106" s="77" t="s">
        <v>117</v>
      </c>
      <c r="D106" s="123">
        <v>7.19</v>
      </c>
      <c r="E106" s="78">
        <v>2</v>
      </c>
      <c r="F106" s="79"/>
      <c r="G106" s="23"/>
      <c r="H106" s="24"/>
      <c r="I106" s="12"/>
      <c r="J106" s="10">
        <f t="shared" ref="J106:J110" si="47">SUM(G106:I106)</f>
        <v>0</v>
      </c>
      <c r="K106" s="32">
        <f t="shared" si="35"/>
        <v>2</v>
      </c>
      <c r="L106" s="9">
        <f t="shared" si="44"/>
        <v>14.38</v>
      </c>
      <c r="M106" s="9">
        <f t="shared" si="45"/>
        <v>0</v>
      </c>
      <c r="N106" s="9">
        <f t="shared" si="46"/>
        <v>0</v>
      </c>
      <c r="O106" s="87">
        <f t="shared" si="39"/>
        <v>14.38</v>
      </c>
    </row>
    <row r="107" spans="1:15" ht="25.5" x14ac:dyDescent="0.25">
      <c r="A107" s="75" t="s">
        <v>60</v>
      </c>
      <c r="B107" s="76" t="s">
        <v>242</v>
      </c>
      <c r="C107" s="77" t="s">
        <v>117</v>
      </c>
      <c r="D107" s="123">
        <v>9.0299999999999994</v>
      </c>
      <c r="E107" s="78">
        <v>5</v>
      </c>
      <c r="F107" s="79"/>
      <c r="G107" s="23"/>
      <c r="H107" s="24"/>
      <c r="I107" s="12"/>
      <c r="J107" s="10">
        <f t="shared" si="47"/>
        <v>0</v>
      </c>
      <c r="K107" s="32">
        <f t="shared" si="35"/>
        <v>5</v>
      </c>
      <c r="L107" s="9">
        <f t="shared" si="44"/>
        <v>45.15</v>
      </c>
      <c r="M107" s="9">
        <f t="shared" si="45"/>
        <v>0</v>
      </c>
      <c r="N107" s="9">
        <f t="shared" si="46"/>
        <v>0</v>
      </c>
      <c r="O107" s="87">
        <f t="shared" si="39"/>
        <v>45.15</v>
      </c>
    </row>
    <row r="108" spans="1:15" ht="38.25" x14ac:dyDescent="0.25">
      <c r="A108" s="75" t="s">
        <v>61</v>
      </c>
      <c r="B108" s="76" t="s">
        <v>243</v>
      </c>
      <c r="C108" s="77" t="s">
        <v>117</v>
      </c>
      <c r="D108" s="123">
        <v>13.5</v>
      </c>
      <c r="E108" s="78">
        <v>1</v>
      </c>
      <c r="F108" s="79"/>
      <c r="G108" s="23"/>
      <c r="H108" s="24"/>
      <c r="I108" s="12"/>
      <c r="J108" s="10">
        <f t="shared" si="47"/>
        <v>0</v>
      </c>
      <c r="K108" s="128">
        <f t="shared" ref="K108:K110" si="48">E108-J108</f>
        <v>1</v>
      </c>
      <c r="L108" s="9">
        <f t="shared" si="44"/>
        <v>13.5</v>
      </c>
      <c r="M108" s="9">
        <f t="shared" si="45"/>
        <v>0</v>
      </c>
      <c r="N108" s="9">
        <f t="shared" si="46"/>
        <v>0</v>
      </c>
      <c r="O108" s="87">
        <f t="shared" si="39"/>
        <v>13.5</v>
      </c>
    </row>
    <row r="109" spans="1:15" ht="38.25" x14ac:dyDescent="0.25">
      <c r="A109" s="75" t="s">
        <v>62</v>
      </c>
      <c r="B109" s="76" t="s">
        <v>244</v>
      </c>
      <c r="C109" s="77" t="s">
        <v>14</v>
      </c>
      <c r="D109" s="123">
        <v>36.94</v>
      </c>
      <c r="E109" s="78">
        <v>44.81</v>
      </c>
      <c r="F109" s="79"/>
      <c r="G109" s="23"/>
      <c r="H109" s="24"/>
      <c r="I109" s="12"/>
      <c r="J109" s="10">
        <f t="shared" si="47"/>
        <v>0</v>
      </c>
      <c r="K109" s="128">
        <f t="shared" si="48"/>
        <v>44.81</v>
      </c>
      <c r="L109" s="9">
        <f t="shared" si="44"/>
        <v>1655.28</v>
      </c>
      <c r="M109" s="9">
        <f t="shared" si="45"/>
        <v>0</v>
      </c>
      <c r="N109" s="9">
        <f t="shared" si="46"/>
        <v>0</v>
      </c>
      <c r="O109" s="87">
        <f t="shared" si="39"/>
        <v>1655.28</v>
      </c>
    </row>
    <row r="110" spans="1:15" ht="38.25" x14ac:dyDescent="0.25">
      <c r="A110" s="75" t="s">
        <v>63</v>
      </c>
      <c r="B110" s="76" t="s">
        <v>245</v>
      </c>
      <c r="C110" s="77" t="s">
        <v>14</v>
      </c>
      <c r="D110" s="123">
        <v>13.36</v>
      </c>
      <c r="E110" s="78">
        <v>26.06</v>
      </c>
      <c r="F110" s="79"/>
      <c r="G110" s="23"/>
      <c r="H110" s="24"/>
      <c r="I110" s="12"/>
      <c r="J110" s="10">
        <f t="shared" si="47"/>
        <v>0</v>
      </c>
      <c r="K110" s="128">
        <f t="shared" si="48"/>
        <v>26.06</v>
      </c>
      <c r="L110" s="9">
        <f t="shared" si="44"/>
        <v>348.16</v>
      </c>
      <c r="M110" s="9">
        <f t="shared" si="45"/>
        <v>0</v>
      </c>
      <c r="N110" s="9">
        <f t="shared" si="46"/>
        <v>0</v>
      </c>
      <c r="O110" s="87">
        <f t="shared" si="39"/>
        <v>348.16</v>
      </c>
    </row>
    <row r="111" spans="1:15" ht="38.25" x14ac:dyDescent="0.25">
      <c r="A111" s="75" t="s">
        <v>64</v>
      </c>
      <c r="B111" s="76" t="s">
        <v>246</v>
      </c>
      <c r="C111" s="77" t="s">
        <v>14</v>
      </c>
      <c r="D111" s="123">
        <v>19.12</v>
      </c>
      <c r="E111" s="78">
        <v>19.53</v>
      </c>
      <c r="F111" s="79"/>
      <c r="G111" s="23"/>
      <c r="H111" s="24"/>
      <c r="I111" s="12"/>
      <c r="J111" s="10"/>
      <c r="K111" s="128">
        <f>E111-J111</f>
        <v>19.53</v>
      </c>
      <c r="L111" s="9">
        <f t="shared" si="44"/>
        <v>373.41</v>
      </c>
      <c r="M111" s="9">
        <f t="shared" si="45"/>
        <v>0</v>
      </c>
      <c r="N111" s="9">
        <f t="shared" si="46"/>
        <v>0</v>
      </c>
      <c r="O111" s="87">
        <f t="shared" si="39"/>
        <v>373.41</v>
      </c>
    </row>
    <row r="112" spans="1:15" ht="38.25" x14ac:dyDescent="0.25">
      <c r="A112" s="75" t="s">
        <v>65</v>
      </c>
      <c r="B112" s="76" t="s">
        <v>247</v>
      </c>
      <c r="C112" s="77" t="s">
        <v>117</v>
      </c>
      <c r="D112" s="123">
        <v>8.35</v>
      </c>
      <c r="E112" s="78">
        <v>1</v>
      </c>
      <c r="F112" s="79"/>
      <c r="G112" s="23"/>
      <c r="H112" s="24"/>
      <c r="I112" s="12"/>
      <c r="J112" s="10"/>
      <c r="K112" s="128">
        <f>E112-J112</f>
        <v>1</v>
      </c>
      <c r="L112" s="9">
        <f t="shared" si="44"/>
        <v>8.35</v>
      </c>
      <c r="M112" s="9">
        <f t="shared" si="45"/>
        <v>0</v>
      </c>
      <c r="N112" s="9">
        <f t="shared" si="46"/>
        <v>0</v>
      </c>
      <c r="O112" s="87">
        <f t="shared" si="39"/>
        <v>8.35</v>
      </c>
    </row>
    <row r="113" spans="1:15" ht="38.25" x14ac:dyDescent="0.25">
      <c r="A113" s="75" t="s">
        <v>66</v>
      </c>
      <c r="B113" s="76" t="s">
        <v>248</v>
      </c>
      <c r="C113" s="77" t="s">
        <v>14</v>
      </c>
      <c r="D113" s="123">
        <v>11.939</v>
      </c>
      <c r="E113" s="78">
        <v>4.75</v>
      </c>
      <c r="F113" s="79"/>
      <c r="G113" s="23"/>
      <c r="H113" s="24"/>
      <c r="I113" s="12"/>
      <c r="J113" s="10"/>
      <c r="K113" s="128">
        <f>E113-J113</f>
        <v>4.75</v>
      </c>
      <c r="L113" s="9">
        <f t="shared" si="44"/>
        <v>56.71</v>
      </c>
      <c r="M113" s="9">
        <f t="shared" si="45"/>
        <v>0</v>
      </c>
      <c r="N113" s="9">
        <f t="shared" si="46"/>
        <v>0</v>
      </c>
      <c r="O113" s="87">
        <f t="shared" si="39"/>
        <v>56.71</v>
      </c>
    </row>
    <row r="114" spans="1:15" ht="25.5" x14ac:dyDescent="0.25">
      <c r="A114" s="75" t="s">
        <v>67</v>
      </c>
      <c r="B114" s="76" t="s">
        <v>249</v>
      </c>
      <c r="C114" s="77" t="s">
        <v>117</v>
      </c>
      <c r="D114" s="123">
        <v>6.11</v>
      </c>
      <c r="E114" s="78">
        <v>1</v>
      </c>
      <c r="F114" s="79"/>
      <c r="G114" s="23"/>
      <c r="H114" s="24"/>
      <c r="I114" s="12"/>
      <c r="J114" s="10"/>
      <c r="K114" s="128">
        <f>E114-J114</f>
        <v>1</v>
      </c>
      <c r="L114" s="9">
        <f t="shared" si="44"/>
        <v>6.11</v>
      </c>
      <c r="M114" s="9">
        <f t="shared" si="45"/>
        <v>0</v>
      </c>
      <c r="N114" s="9">
        <f t="shared" si="46"/>
        <v>0</v>
      </c>
      <c r="O114" s="87">
        <f t="shared" si="39"/>
        <v>6.11</v>
      </c>
    </row>
    <row r="115" spans="1:15" x14ac:dyDescent="0.25">
      <c r="A115" s="95" t="s">
        <v>68</v>
      </c>
      <c r="B115" s="96" t="s">
        <v>223</v>
      </c>
      <c r="C115" s="97"/>
      <c r="D115" s="129"/>
      <c r="E115" s="98"/>
      <c r="F115" s="99"/>
      <c r="G115" s="36"/>
      <c r="H115" s="37">
        <v>42.63</v>
      </c>
      <c r="I115" s="33"/>
      <c r="J115" s="34"/>
      <c r="K115" s="34"/>
      <c r="L115" s="35"/>
      <c r="M115" s="35"/>
      <c r="N115" s="35"/>
      <c r="O115" s="100"/>
    </row>
    <row r="116" spans="1:15" ht="51" x14ac:dyDescent="0.25">
      <c r="A116" s="75" t="s">
        <v>224</v>
      </c>
      <c r="B116" s="76" t="s">
        <v>250</v>
      </c>
      <c r="C116" s="77" t="s">
        <v>117</v>
      </c>
      <c r="D116" s="123">
        <v>213.57</v>
      </c>
      <c r="E116" s="78">
        <v>4</v>
      </c>
      <c r="F116" s="79"/>
      <c r="G116" s="23"/>
      <c r="H116" s="24"/>
      <c r="I116" s="12"/>
      <c r="J116" s="10"/>
      <c r="K116" s="128">
        <f t="shared" ref="K116:K119" si="49">E116-J116</f>
        <v>4</v>
      </c>
      <c r="L116" s="9">
        <f t="shared" si="44"/>
        <v>854.28</v>
      </c>
      <c r="M116" s="9">
        <f t="shared" si="45"/>
        <v>0</v>
      </c>
      <c r="N116" s="9">
        <f t="shared" si="46"/>
        <v>0</v>
      </c>
      <c r="O116" s="87">
        <f t="shared" si="39"/>
        <v>854.28</v>
      </c>
    </row>
    <row r="117" spans="1:15" ht="51" x14ac:dyDescent="0.25">
      <c r="A117" s="75" t="s">
        <v>225</v>
      </c>
      <c r="B117" s="76" t="s">
        <v>251</v>
      </c>
      <c r="C117" s="77" t="s">
        <v>117</v>
      </c>
      <c r="D117" s="123">
        <v>165.8</v>
      </c>
      <c r="E117" s="78">
        <v>10</v>
      </c>
      <c r="F117" s="79"/>
      <c r="G117" s="23"/>
      <c r="H117" s="24"/>
      <c r="I117" s="12"/>
      <c r="J117" s="10"/>
      <c r="K117" s="128">
        <f t="shared" si="49"/>
        <v>10</v>
      </c>
      <c r="L117" s="9">
        <f t="shared" si="44"/>
        <v>1658</v>
      </c>
      <c r="M117" s="9">
        <f t="shared" si="45"/>
        <v>0</v>
      </c>
      <c r="N117" s="9">
        <f t="shared" si="46"/>
        <v>0</v>
      </c>
      <c r="O117" s="87">
        <f t="shared" si="39"/>
        <v>1658</v>
      </c>
    </row>
    <row r="118" spans="1:15" ht="38.25" x14ac:dyDescent="0.25">
      <c r="A118" s="75" t="s">
        <v>226</v>
      </c>
      <c r="B118" s="76" t="s">
        <v>252</v>
      </c>
      <c r="C118" s="77" t="s">
        <v>117</v>
      </c>
      <c r="D118" s="123">
        <v>883.12</v>
      </c>
      <c r="E118" s="78">
        <v>2</v>
      </c>
      <c r="F118" s="79"/>
      <c r="G118" s="23"/>
      <c r="H118" s="24"/>
      <c r="I118" s="12"/>
      <c r="J118" s="10"/>
      <c r="K118" s="128">
        <f t="shared" si="49"/>
        <v>2</v>
      </c>
      <c r="L118" s="9">
        <f t="shared" si="44"/>
        <v>1766.24</v>
      </c>
      <c r="M118" s="9">
        <f t="shared" si="45"/>
        <v>0</v>
      </c>
      <c r="N118" s="9">
        <f t="shared" si="46"/>
        <v>0</v>
      </c>
      <c r="O118" s="87">
        <f t="shared" si="39"/>
        <v>1766.24</v>
      </c>
    </row>
    <row r="119" spans="1:15" ht="38.25" x14ac:dyDescent="0.25">
      <c r="A119" s="75" t="s">
        <v>227</v>
      </c>
      <c r="B119" s="76" t="s">
        <v>253</v>
      </c>
      <c r="C119" s="77" t="s">
        <v>117</v>
      </c>
      <c r="D119" s="123">
        <v>353.58</v>
      </c>
      <c r="E119" s="78">
        <v>3</v>
      </c>
      <c r="F119" s="79"/>
      <c r="G119" s="23"/>
      <c r="H119" s="24"/>
      <c r="I119" s="12"/>
      <c r="J119" s="10"/>
      <c r="K119" s="128">
        <f t="shared" si="49"/>
        <v>3</v>
      </c>
      <c r="L119" s="9">
        <f t="shared" si="44"/>
        <v>1060.74</v>
      </c>
      <c r="M119" s="9">
        <f t="shared" si="45"/>
        <v>0</v>
      </c>
      <c r="N119" s="9">
        <f t="shared" si="46"/>
        <v>0</v>
      </c>
      <c r="O119" s="87">
        <f t="shared" si="39"/>
        <v>1060.74</v>
      </c>
    </row>
    <row r="120" spans="1:15" ht="25.5" x14ac:dyDescent="0.25">
      <c r="A120" s="75" t="s">
        <v>228</v>
      </c>
      <c r="B120" s="76" t="s">
        <v>254</v>
      </c>
      <c r="C120" s="77" t="s">
        <v>117</v>
      </c>
      <c r="D120" s="123">
        <v>112.34</v>
      </c>
      <c r="E120" s="78">
        <v>6</v>
      </c>
      <c r="F120" s="79"/>
      <c r="G120" s="23"/>
      <c r="H120" s="24"/>
      <c r="I120" s="12"/>
      <c r="J120" s="10"/>
      <c r="K120" s="128">
        <f>E120-J120</f>
        <v>6</v>
      </c>
      <c r="L120" s="9">
        <f t="shared" si="44"/>
        <v>674.04</v>
      </c>
      <c r="M120" s="9">
        <f t="shared" si="45"/>
        <v>0</v>
      </c>
      <c r="N120" s="9">
        <f t="shared" si="46"/>
        <v>0</v>
      </c>
      <c r="O120" s="87">
        <f t="shared" si="39"/>
        <v>674.04</v>
      </c>
    </row>
    <row r="121" spans="1:15" x14ac:dyDescent="0.25">
      <c r="A121" s="95" t="s">
        <v>69</v>
      </c>
      <c r="B121" s="96" t="s">
        <v>229</v>
      </c>
      <c r="C121" s="97"/>
      <c r="D121" s="129"/>
      <c r="E121" s="98"/>
      <c r="F121" s="99"/>
      <c r="G121" s="36"/>
      <c r="H121" s="37">
        <v>42.63</v>
      </c>
      <c r="I121" s="33"/>
      <c r="J121" s="34"/>
      <c r="K121" s="34"/>
      <c r="L121" s="35"/>
      <c r="M121" s="35"/>
      <c r="N121" s="35"/>
      <c r="O121" s="100"/>
    </row>
    <row r="122" spans="1:15" x14ac:dyDescent="0.25">
      <c r="A122" s="103" t="s">
        <v>230</v>
      </c>
      <c r="B122" s="127" t="s">
        <v>231</v>
      </c>
      <c r="C122" s="97"/>
      <c r="D122" s="129"/>
      <c r="E122" s="98"/>
      <c r="F122" s="99"/>
      <c r="G122" s="36"/>
      <c r="H122" s="37">
        <v>42.63</v>
      </c>
      <c r="I122" s="33"/>
      <c r="J122" s="34"/>
      <c r="K122" s="34"/>
      <c r="L122" s="35"/>
      <c r="M122" s="35"/>
      <c r="N122" s="35"/>
      <c r="O122" s="100"/>
    </row>
    <row r="123" spans="1:15" ht="25.5" x14ac:dyDescent="0.25">
      <c r="A123" s="75" t="s">
        <v>232</v>
      </c>
      <c r="B123" s="76" t="s">
        <v>130</v>
      </c>
      <c r="C123" s="77" t="s">
        <v>11</v>
      </c>
      <c r="D123" s="123">
        <v>63.109000000000002</v>
      </c>
      <c r="E123" s="78">
        <v>6.89</v>
      </c>
      <c r="F123" s="79"/>
      <c r="G123" s="23"/>
      <c r="H123" s="24"/>
      <c r="I123" s="12">
        <v>6.89</v>
      </c>
      <c r="J123" s="10">
        <f>SUM(G123:I123)</f>
        <v>6.89</v>
      </c>
      <c r="K123" s="128">
        <f t="shared" ref="K123:K130" si="50">E123-J123</f>
        <v>0</v>
      </c>
      <c r="L123" s="9">
        <f t="shared" ref="L123:L138" si="51">ROUND(E123*D123,2)</f>
        <v>434.82</v>
      </c>
      <c r="M123" s="9">
        <f t="shared" ref="M123:M138" si="52">ROUND(I123*D123,2)</f>
        <v>434.82</v>
      </c>
      <c r="N123" s="9">
        <f t="shared" ref="N123:N138" si="53">ROUND(J123*D123,2)</f>
        <v>434.82</v>
      </c>
      <c r="O123" s="87">
        <f t="shared" ref="O123:O138" si="54">L123-N123</f>
        <v>0</v>
      </c>
    </row>
    <row r="124" spans="1:15" ht="25.5" x14ac:dyDescent="0.25">
      <c r="A124" s="75" t="s">
        <v>255</v>
      </c>
      <c r="B124" s="76" t="s">
        <v>131</v>
      </c>
      <c r="C124" s="77" t="s">
        <v>8</v>
      </c>
      <c r="D124" s="123">
        <v>4.6399999999999997</v>
      </c>
      <c r="E124" s="78">
        <v>4.05</v>
      </c>
      <c r="F124" s="79"/>
      <c r="G124" s="23"/>
      <c r="H124" s="24"/>
      <c r="I124" s="12"/>
      <c r="J124" s="10"/>
      <c r="K124" s="128">
        <f t="shared" si="50"/>
        <v>4.05</v>
      </c>
      <c r="L124" s="9">
        <f t="shared" si="51"/>
        <v>18.79</v>
      </c>
      <c r="M124" s="9">
        <f t="shared" si="52"/>
        <v>0</v>
      </c>
      <c r="N124" s="9">
        <f t="shared" si="53"/>
        <v>0</v>
      </c>
      <c r="O124" s="87">
        <f t="shared" si="54"/>
        <v>18.79</v>
      </c>
    </row>
    <row r="125" spans="1:15" ht="25.5" x14ac:dyDescent="0.25">
      <c r="A125" s="75" t="s">
        <v>256</v>
      </c>
      <c r="B125" s="76" t="s">
        <v>144</v>
      </c>
      <c r="C125" s="77" t="s">
        <v>8</v>
      </c>
      <c r="D125" s="123">
        <v>481.2</v>
      </c>
      <c r="E125" s="78">
        <v>0.2</v>
      </c>
      <c r="F125" s="79"/>
      <c r="G125" s="23"/>
      <c r="H125" s="24"/>
      <c r="I125" s="12"/>
      <c r="J125" s="10"/>
      <c r="K125" s="130">
        <f t="shared" si="50"/>
        <v>0.2</v>
      </c>
      <c r="L125" s="9">
        <f t="shared" si="51"/>
        <v>96.24</v>
      </c>
      <c r="M125" s="9">
        <f t="shared" si="52"/>
        <v>0</v>
      </c>
      <c r="N125" s="9">
        <f t="shared" si="53"/>
        <v>0</v>
      </c>
      <c r="O125" s="87">
        <f t="shared" si="54"/>
        <v>96.24</v>
      </c>
    </row>
    <row r="126" spans="1:15" ht="51" x14ac:dyDescent="0.25">
      <c r="A126" s="75" t="s">
        <v>257</v>
      </c>
      <c r="B126" s="76" t="s">
        <v>271</v>
      </c>
      <c r="C126" s="77" t="s">
        <v>8</v>
      </c>
      <c r="D126" s="123">
        <v>30.8</v>
      </c>
      <c r="E126" s="78">
        <v>0.84</v>
      </c>
      <c r="F126" s="79"/>
      <c r="G126" s="23"/>
      <c r="H126" s="24"/>
      <c r="I126" s="12"/>
      <c r="J126" s="10"/>
      <c r="K126" s="128">
        <f t="shared" si="50"/>
        <v>0.84</v>
      </c>
      <c r="L126" s="9">
        <f t="shared" si="51"/>
        <v>25.87</v>
      </c>
      <c r="M126" s="9">
        <f t="shared" si="52"/>
        <v>0</v>
      </c>
      <c r="N126" s="9">
        <f t="shared" si="53"/>
        <v>0</v>
      </c>
      <c r="O126" s="87">
        <f t="shared" si="54"/>
        <v>25.87</v>
      </c>
    </row>
    <row r="127" spans="1:15" ht="38.25" x14ac:dyDescent="0.25">
      <c r="A127" s="75" t="s">
        <v>258</v>
      </c>
      <c r="B127" s="76" t="s">
        <v>272</v>
      </c>
      <c r="C127" s="77" t="s">
        <v>8</v>
      </c>
      <c r="D127" s="123">
        <v>65.988</v>
      </c>
      <c r="E127" s="78">
        <v>4.05</v>
      </c>
      <c r="F127" s="79"/>
      <c r="G127" s="23"/>
      <c r="H127" s="24"/>
      <c r="I127" s="12"/>
      <c r="J127" s="10"/>
      <c r="K127" s="128">
        <f t="shared" si="50"/>
        <v>4.05</v>
      </c>
      <c r="L127" s="9">
        <f t="shared" si="51"/>
        <v>267.25</v>
      </c>
      <c r="M127" s="9">
        <f t="shared" si="52"/>
        <v>0</v>
      </c>
      <c r="N127" s="9">
        <f t="shared" si="53"/>
        <v>0</v>
      </c>
      <c r="O127" s="87">
        <f t="shared" si="54"/>
        <v>267.25</v>
      </c>
    </row>
    <row r="128" spans="1:15" ht="51" x14ac:dyDescent="0.25">
      <c r="A128" s="75" t="s">
        <v>259</v>
      </c>
      <c r="B128" s="76" t="s">
        <v>273</v>
      </c>
      <c r="C128" s="77" t="s">
        <v>8</v>
      </c>
      <c r="D128" s="123">
        <v>55.8</v>
      </c>
      <c r="E128" s="78">
        <v>9.93</v>
      </c>
      <c r="F128" s="79"/>
      <c r="G128" s="23"/>
      <c r="H128" s="24"/>
      <c r="I128" s="12"/>
      <c r="J128" s="10"/>
      <c r="K128" s="128">
        <f t="shared" si="50"/>
        <v>9.93</v>
      </c>
      <c r="L128" s="9">
        <f t="shared" si="51"/>
        <v>554.09</v>
      </c>
      <c r="M128" s="9">
        <f t="shared" si="52"/>
        <v>0</v>
      </c>
      <c r="N128" s="9">
        <f t="shared" si="53"/>
        <v>0</v>
      </c>
      <c r="O128" s="87">
        <f t="shared" si="54"/>
        <v>554.09</v>
      </c>
    </row>
    <row r="129" spans="1:15" ht="38.25" x14ac:dyDescent="0.25">
      <c r="A129" s="75" t="s">
        <v>260</v>
      </c>
      <c r="B129" s="76" t="s">
        <v>274</v>
      </c>
      <c r="C129" s="77" t="s">
        <v>8</v>
      </c>
      <c r="D129" s="123">
        <v>68.25</v>
      </c>
      <c r="E129" s="78">
        <v>4.05</v>
      </c>
      <c r="F129" s="79"/>
      <c r="G129" s="23"/>
      <c r="H129" s="24"/>
      <c r="I129" s="12"/>
      <c r="J129" s="10"/>
      <c r="K129" s="128">
        <f t="shared" si="50"/>
        <v>4.05</v>
      </c>
      <c r="L129" s="9">
        <f t="shared" si="51"/>
        <v>276.41000000000003</v>
      </c>
      <c r="M129" s="9">
        <f t="shared" si="52"/>
        <v>0</v>
      </c>
      <c r="N129" s="9">
        <f t="shared" si="53"/>
        <v>0</v>
      </c>
      <c r="O129" s="87">
        <f t="shared" si="54"/>
        <v>276.41000000000003</v>
      </c>
    </row>
    <row r="130" spans="1:15" ht="38.25" x14ac:dyDescent="0.25">
      <c r="A130" s="75" t="s">
        <v>261</v>
      </c>
      <c r="B130" s="76" t="s">
        <v>275</v>
      </c>
      <c r="C130" s="77" t="s">
        <v>8</v>
      </c>
      <c r="D130" s="123">
        <v>40.56</v>
      </c>
      <c r="E130" s="78">
        <v>11.24</v>
      </c>
      <c r="F130" s="79"/>
      <c r="G130" s="23"/>
      <c r="H130" s="24"/>
      <c r="I130" s="12"/>
      <c r="J130" s="10"/>
      <c r="K130" s="128">
        <f t="shared" si="50"/>
        <v>11.24</v>
      </c>
      <c r="L130" s="9">
        <f t="shared" si="51"/>
        <v>455.89</v>
      </c>
      <c r="M130" s="9">
        <f t="shared" si="52"/>
        <v>0</v>
      </c>
      <c r="N130" s="9">
        <f t="shared" si="53"/>
        <v>0</v>
      </c>
      <c r="O130" s="87">
        <f t="shared" si="54"/>
        <v>455.89</v>
      </c>
    </row>
    <row r="131" spans="1:15" ht="25.5" x14ac:dyDescent="0.25">
      <c r="A131" s="75" t="s">
        <v>262</v>
      </c>
      <c r="B131" s="76" t="s">
        <v>276</v>
      </c>
      <c r="C131" s="77" t="s">
        <v>117</v>
      </c>
      <c r="D131" s="123">
        <v>22.59</v>
      </c>
      <c r="E131" s="78">
        <v>1</v>
      </c>
      <c r="F131" s="79"/>
      <c r="G131" s="23"/>
      <c r="H131" s="24"/>
      <c r="I131" s="12"/>
      <c r="J131" s="10"/>
      <c r="K131" s="130">
        <f t="shared" ref="K131:K138" si="55">E131-J131</f>
        <v>1</v>
      </c>
      <c r="L131" s="9">
        <f t="shared" si="51"/>
        <v>22.59</v>
      </c>
      <c r="M131" s="9">
        <f t="shared" si="52"/>
        <v>0</v>
      </c>
      <c r="N131" s="9">
        <f t="shared" si="53"/>
        <v>0</v>
      </c>
      <c r="O131" s="87">
        <f t="shared" si="54"/>
        <v>22.59</v>
      </c>
    </row>
    <row r="132" spans="1:15" x14ac:dyDescent="0.25">
      <c r="A132" s="103" t="s">
        <v>264</v>
      </c>
      <c r="B132" s="127" t="s">
        <v>263</v>
      </c>
      <c r="C132" s="97"/>
      <c r="D132" s="129"/>
      <c r="E132" s="98"/>
      <c r="F132" s="99"/>
      <c r="G132" s="36"/>
      <c r="H132" s="37">
        <v>42.63</v>
      </c>
      <c r="I132" s="33"/>
      <c r="J132" s="34"/>
      <c r="K132" s="34"/>
      <c r="L132" s="35"/>
      <c r="M132" s="35"/>
      <c r="N132" s="35"/>
      <c r="O132" s="100"/>
    </row>
    <row r="133" spans="1:15" ht="25.5" x14ac:dyDescent="0.25">
      <c r="A133" s="75" t="s">
        <v>265</v>
      </c>
      <c r="B133" s="76" t="s">
        <v>130</v>
      </c>
      <c r="C133" s="77" t="s">
        <v>11</v>
      </c>
      <c r="D133" s="123">
        <v>63.109000000000002</v>
      </c>
      <c r="E133" s="78">
        <v>6.99</v>
      </c>
      <c r="F133" s="79"/>
      <c r="G133" s="23"/>
      <c r="H133" s="24"/>
      <c r="I133" s="12"/>
      <c r="J133" s="10"/>
      <c r="K133" s="130">
        <f t="shared" si="55"/>
        <v>6.99</v>
      </c>
      <c r="L133" s="9">
        <f t="shared" si="51"/>
        <v>441.13</v>
      </c>
      <c r="M133" s="9">
        <f t="shared" si="52"/>
        <v>0</v>
      </c>
      <c r="N133" s="9">
        <f t="shared" si="53"/>
        <v>0</v>
      </c>
      <c r="O133" s="87">
        <f t="shared" si="54"/>
        <v>441.13</v>
      </c>
    </row>
    <row r="134" spans="1:15" ht="25.5" x14ac:dyDescent="0.25">
      <c r="A134" s="75" t="s">
        <v>266</v>
      </c>
      <c r="B134" s="76" t="s">
        <v>131</v>
      </c>
      <c r="C134" s="77" t="s">
        <v>8</v>
      </c>
      <c r="D134" s="123">
        <v>4.6390000000000002</v>
      </c>
      <c r="E134" s="78">
        <v>2.54</v>
      </c>
      <c r="F134" s="79"/>
      <c r="G134" s="23"/>
      <c r="H134" s="24"/>
      <c r="I134" s="12"/>
      <c r="J134" s="10"/>
      <c r="K134" s="130">
        <f t="shared" si="55"/>
        <v>2.54</v>
      </c>
      <c r="L134" s="9">
        <f t="shared" si="51"/>
        <v>11.78</v>
      </c>
      <c r="M134" s="9">
        <f t="shared" si="52"/>
        <v>0</v>
      </c>
      <c r="N134" s="9">
        <f t="shared" si="53"/>
        <v>0</v>
      </c>
      <c r="O134" s="87">
        <f t="shared" si="54"/>
        <v>11.78</v>
      </c>
    </row>
    <row r="135" spans="1:15" ht="25.5" x14ac:dyDescent="0.25">
      <c r="A135" s="75" t="s">
        <v>267</v>
      </c>
      <c r="B135" s="76" t="s">
        <v>277</v>
      </c>
      <c r="C135" s="77" t="s">
        <v>8</v>
      </c>
      <c r="D135" s="123">
        <v>59.06</v>
      </c>
      <c r="E135" s="78">
        <v>14.7</v>
      </c>
      <c r="F135" s="79"/>
      <c r="G135" s="23"/>
      <c r="H135" s="24"/>
      <c r="I135" s="12"/>
      <c r="J135" s="10"/>
      <c r="K135" s="130">
        <f t="shared" si="55"/>
        <v>14.7</v>
      </c>
      <c r="L135" s="9">
        <f t="shared" si="51"/>
        <v>868.18</v>
      </c>
      <c r="M135" s="9">
        <f t="shared" si="52"/>
        <v>0</v>
      </c>
      <c r="N135" s="9">
        <f t="shared" si="53"/>
        <v>0</v>
      </c>
      <c r="O135" s="87">
        <f t="shared" si="54"/>
        <v>868.18</v>
      </c>
    </row>
    <row r="136" spans="1:15" ht="38.25" x14ac:dyDescent="0.25">
      <c r="A136" s="75" t="s">
        <v>268</v>
      </c>
      <c r="B136" s="76" t="s">
        <v>274</v>
      </c>
      <c r="C136" s="77" t="s">
        <v>8</v>
      </c>
      <c r="D136" s="123">
        <v>68.248999999999995</v>
      </c>
      <c r="E136" s="78">
        <v>2.54</v>
      </c>
      <c r="F136" s="79"/>
      <c r="G136" s="23"/>
      <c r="H136" s="24"/>
      <c r="I136" s="12"/>
      <c r="J136" s="10"/>
      <c r="K136" s="130">
        <f t="shared" si="55"/>
        <v>2.54</v>
      </c>
      <c r="L136" s="9">
        <f t="shared" si="51"/>
        <v>173.35</v>
      </c>
      <c r="M136" s="9">
        <f t="shared" si="52"/>
        <v>0</v>
      </c>
      <c r="N136" s="9">
        <f t="shared" si="53"/>
        <v>0</v>
      </c>
      <c r="O136" s="87">
        <f t="shared" si="54"/>
        <v>173.35</v>
      </c>
    </row>
    <row r="137" spans="1:15" x14ac:dyDescent="0.25">
      <c r="A137" s="75" t="s">
        <v>269</v>
      </c>
      <c r="B137" s="76" t="s">
        <v>278</v>
      </c>
      <c r="C137" s="77" t="s">
        <v>11</v>
      </c>
      <c r="D137" s="123">
        <v>112.96</v>
      </c>
      <c r="E137" s="78">
        <v>0.52988000000000002</v>
      </c>
      <c r="F137" s="79"/>
      <c r="G137" s="23"/>
      <c r="H137" s="24"/>
      <c r="I137" s="12"/>
      <c r="J137" s="10"/>
      <c r="K137" s="130">
        <f t="shared" si="55"/>
        <v>0.52988000000000002</v>
      </c>
      <c r="L137" s="9">
        <f t="shared" si="51"/>
        <v>59.86</v>
      </c>
      <c r="M137" s="9">
        <f t="shared" si="52"/>
        <v>0</v>
      </c>
      <c r="N137" s="9">
        <f t="shared" si="53"/>
        <v>0</v>
      </c>
      <c r="O137" s="87">
        <f t="shared" si="54"/>
        <v>59.86</v>
      </c>
    </row>
    <row r="138" spans="1:15" ht="25.5" x14ac:dyDescent="0.25">
      <c r="A138" s="75" t="s">
        <v>270</v>
      </c>
      <c r="B138" s="76" t="s">
        <v>276</v>
      </c>
      <c r="C138" s="77" t="s">
        <v>117</v>
      </c>
      <c r="D138" s="123">
        <v>22.59</v>
      </c>
      <c r="E138" s="78">
        <v>1</v>
      </c>
      <c r="F138" s="79"/>
      <c r="G138" s="23"/>
      <c r="H138" s="24"/>
      <c r="I138" s="12"/>
      <c r="J138" s="10"/>
      <c r="K138" s="130">
        <f t="shared" si="55"/>
        <v>1</v>
      </c>
      <c r="L138" s="9">
        <f t="shared" si="51"/>
        <v>22.59</v>
      </c>
      <c r="M138" s="9">
        <f t="shared" si="52"/>
        <v>0</v>
      </c>
      <c r="N138" s="9">
        <f t="shared" si="53"/>
        <v>0</v>
      </c>
      <c r="O138" s="87">
        <f t="shared" si="54"/>
        <v>22.59</v>
      </c>
    </row>
    <row r="139" spans="1:15" x14ac:dyDescent="0.25">
      <c r="A139" s="75"/>
      <c r="B139" s="76"/>
      <c r="C139" s="77"/>
      <c r="D139" s="78"/>
      <c r="E139" s="78"/>
      <c r="F139" s="79"/>
      <c r="G139" s="23"/>
      <c r="H139" s="24"/>
      <c r="I139" s="12"/>
      <c r="J139" s="10"/>
      <c r="K139" s="32"/>
      <c r="L139" s="11">
        <f>SUM(L98:L138)</f>
        <v>14137.180000000002</v>
      </c>
      <c r="M139" s="11">
        <f>SUM(M98:M138)</f>
        <v>434.82</v>
      </c>
      <c r="N139" s="11">
        <f>SUM(N89:N138)</f>
        <v>434.82</v>
      </c>
      <c r="O139" s="68"/>
    </row>
    <row r="140" spans="1:15" x14ac:dyDescent="0.25">
      <c r="A140" s="131" t="s">
        <v>70</v>
      </c>
      <c r="B140" s="121" t="s">
        <v>71</v>
      </c>
      <c r="C140" s="70"/>
      <c r="D140" s="71"/>
      <c r="E140" s="69"/>
      <c r="F140" s="72"/>
      <c r="G140" s="29"/>
      <c r="H140" s="30">
        <v>44.92</v>
      </c>
      <c r="I140" s="31"/>
      <c r="J140" s="32"/>
      <c r="K140" s="44"/>
      <c r="L140" s="27"/>
      <c r="M140" s="27"/>
      <c r="N140" s="27"/>
      <c r="O140" s="117">
        <f>SUM(O141:O158)</f>
        <v>2525.0400000000004</v>
      </c>
    </row>
    <row r="141" spans="1:15" ht="38.25" x14ac:dyDescent="0.25">
      <c r="A141" s="75" t="s">
        <v>72</v>
      </c>
      <c r="B141" s="91" t="s">
        <v>279</v>
      </c>
      <c r="C141" s="77" t="s">
        <v>42</v>
      </c>
      <c r="D141" s="123">
        <v>69</v>
      </c>
      <c r="E141" s="78">
        <v>11</v>
      </c>
      <c r="F141" s="79"/>
      <c r="G141" s="23"/>
      <c r="H141" s="24">
        <v>15.96</v>
      </c>
      <c r="I141" s="12"/>
      <c r="J141" s="10">
        <f>I141+'[6]1'!J94</f>
        <v>0</v>
      </c>
      <c r="K141" s="32">
        <f t="shared" ref="K141:K158" si="56">E141-J141</f>
        <v>11</v>
      </c>
      <c r="L141" s="9">
        <f t="shared" ref="L141:L147" si="57">ROUND(E141*D141,2)</f>
        <v>759</v>
      </c>
      <c r="M141" s="9">
        <f t="shared" ref="M141:M147" si="58">ROUND(I141*D141,2)</f>
        <v>0</v>
      </c>
      <c r="N141" s="9">
        <f t="shared" ref="N141:N147" si="59">ROUND(J141*D141,2)</f>
        <v>0</v>
      </c>
      <c r="O141" s="87">
        <f t="shared" ref="O141:O158" si="60">L141-N141</f>
        <v>759</v>
      </c>
    </row>
    <row r="142" spans="1:15" ht="51" x14ac:dyDescent="0.25">
      <c r="A142" s="75" t="s">
        <v>73</v>
      </c>
      <c r="B142" s="76" t="s">
        <v>280</v>
      </c>
      <c r="C142" s="77" t="s">
        <v>42</v>
      </c>
      <c r="D142" s="123">
        <v>133.28</v>
      </c>
      <c r="E142" s="78">
        <v>1</v>
      </c>
      <c r="F142" s="79"/>
      <c r="G142" s="23"/>
      <c r="H142" s="24">
        <v>51.17</v>
      </c>
      <c r="I142" s="12"/>
      <c r="J142" s="10">
        <f>I142+'[6]1'!J95</f>
        <v>0</v>
      </c>
      <c r="K142" s="32">
        <f t="shared" si="56"/>
        <v>1</v>
      </c>
      <c r="L142" s="9">
        <f t="shared" si="57"/>
        <v>133.28</v>
      </c>
      <c r="M142" s="9">
        <f t="shared" si="58"/>
        <v>0</v>
      </c>
      <c r="N142" s="9">
        <f t="shared" si="59"/>
        <v>0</v>
      </c>
      <c r="O142" s="87">
        <f t="shared" si="60"/>
        <v>133.28</v>
      </c>
    </row>
    <row r="143" spans="1:15" ht="25.5" x14ac:dyDescent="0.25">
      <c r="A143" s="75" t="s">
        <v>74</v>
      </c>
      <c r="B143" s="76" t="s">
        <v>281</v>
      </c>
      <c r="C143" s="77" t="s">
        <v>42</v>
      </c>
      <c r="D143" s="123">
        <v>16.47</v>
      </c>
      <c r="E143" s="78">
        <v>1</v>
      </c>
      <c r="F143" s="79"/>
      <c r="G143" s="79"/>
      <c r="H143" s="88"/>
      <c r="I143" s="12"/>
      <c r="J143" s="10">
        <f>I143+'[6]1'!J96</f>
        <v>0</v>
      </c>
      <c r="K143" s="32">
        <f t="shared" si="56"/>
        <v>1</v>
      </c>
      <c r="L143" s="9">
        <f t="shared" si="57"/>
        <v>16.47</v>
      </c>
      <c r="M143" s="9">
        <f t="shared" si="58"/>
        <v>0</v>
      </c>
      <c r="N143" s="9">
        <f t="shared" si="59"/>
        <v>0</v>
      </c>
      <c r="O143" s="87">
        <f t="shared" si="60"/>
        <v>16.47</v>
      </c>
    </row>
    <row r="144" spans="1:15" ht="25.5" x14ac:dyDescent="0.25">
      <c r="A144" s="75" t="s">
        <v>75</v>
      </c>
      <c r="B144" s="76" t="s">
        <v>282</v>
      </c>
      <c r="C144" s="77" t="s">
        <v>42</v>
      </c>
      <c r="D144" s="123">
        <v>8.9600000000000009</v>
      </c>
      <c r="E144" s="78">
        <v>4</v>
      </c>
      <c r="F144" s="79"/>
      <c r="G144" s="79"/>
      <c r="H144" s="88"/>
      <c r="I144" s="12"/>
      <c r="J144" s="10">
        <f>I144+'[6]1'!J97</f>
        <v>0</v>
      </c>
      <c r="K144" s="32">
        <f t="shared" si="56"/>
        <v>4</v>
      </c>
      <c r="L144" s="9">
        <f t="shared" si="57"/>
        <v>35.840000000000003</v>
      </c>
      <c r="M144" s="9">
        <f t="shared" si="58"/>
        <v>0</v>
      </c>
      <c r="N144" s="9">
        <f t="shared" si="59"/>
        <v>0</v>
      </c>
      <c r="O144" s="87">
        <f t="shared" si="60"/>
        <v>35.840000000000003</v>
      </c>
    </row>
    <row r="145" spans="1:15" ht="25.5" x14ac:dyDescent="0.25">
      <c r="A145" s="75" t="s">
        <v>76</v>
      </c>
      <c r="B145" s="76" t="s">
        <v>283</v>
      </c>
      <c r="C145" s="77" t="s">
        <v>14</v>
      </c>
      <c r="D145" s="123">
        <v>6.39</v>
      </c>
      <c r="E145" s="78">
        <v>51.83</v>
      </c>
      <c r="F145" s="79"/>
      <c r="G145" s="79"/>
      <c r="H145" s="102"/>
      <c r="I145" s="12"/>
      <c r="J145" s="10">
        <f>I145+'[6]1'!J98</f>
        <v>0</v>
      </c>
      <c r="K145" s="32">
        <f t="shared" si="56"/>
        <v>51.83</v>
      </c>
      <c r="L145" s="9">
        <f t="shared" si="57"/>
        <v>331.19</v>
      </c>
      <c r="M145" s="9">
        <f t="shared" si="58"/>
        <v>0</v>
      </c>
      <c r="N145" s="9">
        <f t="shared" si="59"/>
        <v>0</v>
      </c>
      <c r="O145" s="87">
        <f t="shared" si="60"/>
        <v>331.19</v>
      </c>
    </row>
    <row r="146" spans="1:15" ht="25.5" x14ac:dyDescent="0.25">
      <c r="A146" s="75" t="s">
        <v>77</v>
      </c>
      <c r="B146" s="76" t="s">
        <v>284</v>
      </c>
      <c r="C146" s="77" t="s">
        <v>14</v>
      </c>
      <c r="D146" s="123">
        <v>10.39</v>
      </c>
      <c r="E146" s="78">
        <v>38.039000000000001</v>
      </c>
      <c r="F146" s="79"/>
      <c r="G146" s="23"/>
      <c r="H146" s="24">
        <v>4.18</v>
      </c>
      <c r="I146" s="12"/>
      <c r="J146" s="10">
        <f>I146+'[6]1'!J99</f>
        <v>0</v>
      </c>
      <c r="K146" s="32">
        <f t="shared" si="56"/>
        <v>38.039000000000001</v>
      </c>
      <c r="L146" s="9">
        <f t="shared" si="57"/>
        <v>395.23</v>
      </c>
      <c r="M146" s="9">
        <f t="shared" si="58"/>
        <v>0</v>
      </c>
      <c r="N146" s="9">
        <f t="shared" si="59"/>
        <v>0</v>
      </c>
      <c r="O146" s="87">
        <f t="shared" si="60"/>
        <v>395.23</v>
      </c>
    </row>
    <row r="147" spans="1:15" ht="25.5" x14ac:dyDescent="0.25">
      <c r="A147" s="75" t="s">
        <v>78</v>
      </c>
      <c r="B147" s="76" t="s">
        <v>285</v>
      </c>
      <c r="C147" s="77" t="s">
        <v>117</v>
      </c>
      <c r="D147" s="123">
        <v>8.02</v>
      </c>
      <c r="E147" s="78">
        <v>3</v>
      </c>
      <c r="F147" s="79"/>
      <c r="G147" s="23"/>
      <c r="H147" s="24">
        <v>6.15</v>
      </c>
      <c r="I147" s="12"/>
      <c r="J147" s="10">
        <f>I147+'[6]1'!J100</f>
        <v>0</v>
      </c>
      <c r="K147" s="32">
        <f t="shared" si="56"/>
        <v>3</v>
      </c>
      <c r="L147" s="9">
        <f t="shared" si="57"/>
        <v>24.06</v>
      </c>
      <c r="M147" s="9">
        <f t="shared" si="58"/>
        <v>0</v>
      </c>
      <c r="N147" s="9">
        <f t="shared" si="59"/>
        <v>0</v>
      </c>
      <c r="O147" s="87">
        <f t="shared" si="60"/>
        <v>24.06</v>
      </c>
    </row>
    <row r="148" spans="1:15" ht="51" x14ac:dyDescent="0.25">
      <c r="A148" s="75" t="s">
        <v>79</v>
      </c>
      <c r="B148" s="76" t="s">
        <v>286</v>
      </c>
      <c r="C148" s="77" t="s">
        <v>42</v>
      </c>
      <c r="D148" s="123">
        <v>24.91</v>
      </c>
      <c r="E148" s="78">
        <v>1</v>
      </c>
      <c r="F148" s="79"/>
      <c r="G148" s="23"/>
      <c r="H148" s="24">
        <v>5.63</v>
      </c>
      <c r="I148" s="12"/>
      <c r="J148" s="10">
        <f>I148+'[6]1'!J102</f>
        <v>0</v>
      </c>
      <c r="K148" s="32">
        <f t="shared" si="56"/>
        <v>1</v>
      </c>
      <c r="L148" s="9">
        <f t="shared" ref="L148:L153" si="61">ROUND(E148*D148,2)</f>
        <v>24.91</v>
      </c>
      <c r="M148" s="9">
        <f t="shared" ref="M148:M153" si="62">ROUND(I148*D148,2)</f>
        <v>0</v>
      </c>
      <c r="N148" s="9">
        <f t="shared" ref="N148:N153" si="63">ROUND(J148*D148,2)</f>
        <v>0</v>
      </c>
      <c r="O148" s="87">
        <f t="shared" si="60"/>
        <v>24.91</v>
      </c>
    </row>
    <row r="149" spans="1:15" ht="51" x14ac:dyDescent="0.25">
      <c r="A149" s="75" t="s">
        <v>80</v>
      </c>
      <c r="B149" s="76" t="s">
        <v>287</v>
      </c>
      <c r="C149" s="77" t="s">
        <v>42</v>
      </c>
      <c r="D149" s="123">
        <v>3.97</v>
      </c>
      <c r="E149" s="78">
        <v>22</v>
      </c>
      <c r="F149" s="79"/>
      <c r="G149" s="23"/>
      <c r="H149" s="24">
        <v>5.85</v>
      </c>
      <c r="I149" s="12"/>
      <c r="J149" s="10">
        <f>I149+'[6]1'!J103</f>
        <v>0</v>
      </c>
      <c r="K149" s="32">
        <f t="shared" si="56"/>
        <v>22</v>
      </c>
      <c r="L149" s="9">
        <f t="shared" si="61"/>
        <v>87.34</v>
      </c>
      <c r="M149" s="9">
        <f t="shared" si="62"/>
        <v>0</v>
      </c>
      <c r="N149" s="9">
        <f t="shared" si="63"/>
        <v>0</v>
      </c>
      <c r="O149" s="87">
        <f t="shared" si="60"/>
        <v>87.34</v>
      </c>
    </row>
    <row r="150" spans="1:15" ht="51" x14ac:dyDescent="0.25">
      <c r="A150" s="75" t="s">
        <v>81</v>
      </c>
      <c r="B150" s="76" t="s">
        <v>288</v>
      </c>
      <c r="C150" s="77" t="s">
        <v>42</v>
      </c>
      <c r="D150" s="123">
        <v>7.97</v>
      </c>
      <c r="E150" s="78">
        <v>2</v>
      </c>
      <c r="F150" s="79"/>
      <c r="G150" s="23"/>
      <c r="H150" s="24">
        <v>8.92</v>
      </c>
      <c r="I150" s="12"/>
      <c r="J150" s="10">
        <f>I150+'[6]1'!J104</f>
        <v>0</v>
      </c>
      <c r="K150" s="32">
        <f t="shared" si="56"/>
        <v>2</v>
      </c>
      <c r="L150" s="9">
        <f t="shared" si="61"/>
        <v>15.94</v>
      </c>
      <c r="M150" s="9">
        <f t="shared" si="62"/>
        <v>0</v>
      </c>
      <c r="N150" s="9">
        <f t="shared" si="63"/>
        <v>0</v>
      </c>
      <c r="O150" s="87">
        <f t="shared" si="60"/>
        <v>15.94</v>
      </c>
    </row>
    <row r="151" spans="1:15" ht="25.5" x14ac:dyDescent="0.25">
      <c r="A151" s="75" t="s">
        <v>82</v>
      </c>
      <c r="B151" s="76" t="s">
        <v>289</v>
      </c>
      <c r="C151" s="77" t="s">
        <v>42</v>
      </c>
      <c r="D151" s="123">
        <v>12.84</v>
      </c>
      <c r="E151" s="78">
        <v>11</v>
      </c>
      <c r="F151" s="79"/>
      <c r="G151" s="23"/>
      <c r="H151" s="24">
        <v>8.51</v>
      </c>
      <c r="I151" s="12"/>
      <c r="J151" s="10">
        <f>I151+'[6]1'!J105</f>
        <v>0</v>
      </c>
      <c r="K151" s="32">
        <f t="shared" si="56"/>
        <v>11</v>
      </c>
      <c r="L151" s="9">
        <f t="shared" si="61"/>
        <v>141.24</v>
      </c>
      <c r="M151" s="9">
        <f t="shared" si="62"/>
        <v>0</v>
      </c>
      <c r="N151" s="9">
        <f t="shared" si="63"/>
        <v>0</v>
      </c>
      <c r="O151" s="87">
        <f t="shared" si="60"/>
        <v>141.24</v>
      </c>
    </row>
    <row r="152" spans="1:15" ht="25.5" x14ac:dyDescent="0.25">
      <c r="A152" s="75" t="s">
        <v>83</v>
      </c>
      <c r="B152" s="76" t="s">
        <v>290</v>
      </c>
      <c r="C152" s="77" t="s">
        <v>42</v>
      </c>
      <c r="D152" s="123">
        <v>6.05</v>
      </c>
      <c r="E152" s="78">
        <v>18</v>
      </c>
      <c r="F152" s="79"/>
      <c r="G152" s="23"/>
      <c r="H152" s="24">
        <v>17.510000000000002</v>
      </c>
      <c r="I152" s="12"/>
      <c r="J152" s="10">
        <f>I152+'[6]1'!J106</f>
        <v>0</v>
      </c>
      <c r="K152" s="32">
        <f t="shared" si="56"/>
        <v>18</v>
      </c>
      <c r="L152" s="9">
        <f t="shared" si="61"/>
        <v>108.9</v>
      </c>
      <c r="M152" s="9">
        <f t="shared" si="62"/>
        <v>0</v>
      </c>
      <c r="N152" s="9">
        <f t="shared" si="63"/>
        <v>0</v>
      </c>
      <c r="O152" s="87">
        <f t="shared" si="60"/>
        <v>108.9</v>
      </c>
    </row>
    <row r="153" spans="1:15" ht="25.5" x14ac:dyDescent="0.25">
      <c r="A153" s="75" t="s">
        <v>84</v>
      </c>
      <c r="B153" s="76" t="s">
        <v>291</v>
      </c>
      <c r="C153" s="77" t="s">
        <v>42</v>
      </c>
      <c r="D153" s="123">
        <v>8.52</v>
      </c>
      <c r="E153" s="78">
        <v>14</v>
      </c>
      <c r="F153" s="79"/>
      <c r="G153" s="79"/>
      <c r="H153" s="102"/>
      <c r="I153" s="12"/>
      <c r="J153" s="10">
        <f>I153+'[6]1'!J107</f>
        <v>0</v>
      </c>
      <c r="K153" s="32">
        <f t="shared" si="56"/>
        <v>14</v>
      </c>
      <c r="L153" s="9">
        <f t="shared" si="61"/>
        <v>119.28</v>
      </c>
      <c r="M153" s="9">
        <f t="shared" si="62"/>
        <v>0</v>
      </c>
      <c r="N153" s="9">
        <f t="shared" si="63"/>
        <v>0</v>
      </c>
      <c r="O153" s="87">
        <f t="shared" si="60"/>
        <v>119.28</v>
      </c>
    </row>
    <row r="154" spans="1:15" ht="25.5" x14ac:dyDescent="0.25">
      <c r="A154" s="75" t="s">
        <v>85</v>
      </c>
      <c r="B154" s="76" t="s">
        <v>292</v>
      </c>
      <c r="C154" s="77" t="s">
        <v>42</v>
      </c>
      <c r="D154" s="123">
        <v>8.3699999999999992</v>
      </c>
      <c r="E154" s="78">
        <v>5</v>
      </c>
      <c r="F154" s="79"/>
      <c r="G154" s="79"/>
      <c r="H154" s="102"/>
      <c r="I154" s="12"/>
      <c r="J154" s="10">
        <f>I154+'[6]1'!J109</f>
        <v>0</v>
      </c>
      <c r="K154" s="32">
        <f t="shared" si="56"/>
        <v>5</v>
      </c>
      <c r="L154" s="9">
        <f>ROUND(E154*D154,2)</f>
        <v>41.85</v>
      </c>
      <c r="M154" s="9">
        <f>ROUND(I154*D154,2)</f>
        <v>0</v>
      </c>
      <c r="N154" s="9">
        <f>ROUND(J154*D154,2)</f>
        <v>0</v>
      </c>
      <c r="O154" s="87">
        <f t="shared" si="60"/>
        <v>41.85</v>
      </c>
    </row>
    <row r="155" spans="1:15" ht="25.5" x14ac:dyDescent="0.25">
      <c r="A155" s="75" t="s">
        <v>86</v>
      </c>
      <c r="B155" s="76" t="s">
        <v>293</v>
      </c>
      <c r="C155" s="77" t="s">
        <v>42</v>
      </c>
      <c r="D155" s="123">
        <v>13.22</v>
      </c>
      <c r="E155" s="78">
        <v>11</v>
      </c>
      <c r="F155" s="79"/>
      <c r="G155" s="79"/>
      <c r="H155" s="102"/>
      <c r="I155" s="12"/>
      <c r="J155" s="10">
        <f>SUM(G155:I155)</f>
        <v>0</v>
      </c>
      <c r="K155" s="32">
        <f t="shared" si="56"/>
        <v>11</v>
      </c>
      <c r="L155" s="9">
        <f>ROUND(E155*D155,2)</f>
        <v>145.41999999999999</v>
      </c>
      <c r="M155" s="9">
        <f>ROUND(I155*D155,2)</f>
        <v>0</v>
      </c>
      <c r="N155" s="9">
        <f t="shared" ref="N155:N156" si="64">ROUND(J155*D155,2)</f>
        <v>0</v>
      </c>
      <c r="O155" s="87">
        <f t="shared" si="60"/>
        <v>145.41999999999999</v>
      </c>
    </row>
    <row r="156" spans="1:15" ht="38.25" x14ac:dyDescent="0.25">
      <c r="A156" s="75" t="s">
        <v>87</v>
      </c>
      <c r="B156" s="76" t="s">
        <v>294</v>
      </c>
      <c r="C156" s="77" t="s">
        <v>42</v>
      </c>
      <c r="D156" s="123">
        <v>10.210000000000001</v>
      </c>
      <c r="E156" s="78">
        <v>5</v>
      </c>
      <c r="F156" s="79"/>
      <c r="G156" s="79"/>
      <c r="H156" s="102"/>
      <c r="I156" s="12"/>
      <c r="J156" s="10">
        <f>SUM(G156:I156)</f>
        <v>0</v>
      </c>
      <c r="K156" s="32">
        <f t="shared" si="56"/>
        <v>5</v>
      </c>
      <c r="L156" s="9">
        <f>ROUND(E156*D156,2)</f>
        <v>51.05</v>
      </c>
      <c r="M156" s="9">
        <f>ROUND(I156*D156,2)</f>
        <v>0</v>
      </c>
      <c r="N156" s="9">
        <f t="shared" si="64"/>
        <v>0</v>
      </c>
      <c r="O156" s="87">
        <f t="shared" si="60"/>
        <v>51.05</v>
      </c>
    </row>
    <row r="157" spans="1:15" ht="38.25" x14ac:dyDescent="0.25">
      <c r="A157" s="75" t="s">
        <v>88</v>
      </c>
      <c r="B157" s="76" t="s">
        <v>295</v>
      </c>
      <c r="C157" s="77" t="s">
        <v>42</v>
      </c>
      <c r="D157" s="123">
        <v>9.49</v>
      </c>
      <c r="E157" s="78">
        <v>8</v>
      </c>
      <c r="F157" s="79"/>
      <c r="G157" s="79"/>
      <c r="H157" s="24">
        <v>4.84</v>
      </c>
      <c r="I157" s="12"/>
      <c r="J157" s="10">
        <f>I157+'[6]1'!J110</f>
        <v>0</v>
      </c>
      <c r="K157" s="32">
        <f t="shared" si="56"/>
        <v>8</v>
      </c>
      <c r="L157" s="9">
        <f>ROUND(E157*D157,2)</f>
        <v>75.92</v>
      </c>
      <c r="M157" s="9">
        <f>ROUND(I157*D157,2)</f>
        <v>0</v>
      </c>
      <c r="N157" s="9">
        <f>ROUND(J157*D157,2)</f>
        <v>0</v>
      </c>
      <c r="O157" s="87">
        <f t="shared" si="60"/>
        <v>75.92</v>
      </c>
    </row>
    <row r="158" spans="1:15" ht="38.25" x14ac:dyDescent="0.25">
      <c r="A158" s="75" t="s">
        <v>89</v>
      </c>
      <c r="B158" s="76" t="s">
        <v>296</v>
      </c>
      <c r="C158" s="77" t="s">
        <v>42</v>
      </c>
      <c r="D158" s="123">
        <v>9.06</v>
      </c>
      <c r="E158" s="78">
        <v>2</v>
      </c>
      <c r="F158" s="79"/>
      <c r="G158" s="79"/>
      <c r="H158" s="24">
        <v>5.0599999999999996</v>
      </c>
      <c r="I158" s="12"/>
      <c r="J158" s="10">
        <f>I158+'[6]1'!J111</f>
        <v>0</v>
      </c>
      <c r="K158" s="32">
        <f t="shared" si="56"/>
        <v>2</v>
      </c>
      <c r="L158" s="9">
        <f>ROUND(E158*D158,2)</f>
        <v>18.12</v>
      </c>
      <c r="M158" s="9">
        <f>ROUND(I158*D158,2)</f>
        <v>0</v>
      </c>
      <c r="N158" s="9">
        <f>ROUND(J158*D158,2)</f>
        <v>0</v>
      </c>
      <c r="O158" s="87">
        <f t="shared" si="60"/>
        <v>18.12</v>
      </c>
    </row>
    <row r="159" spans="1:15" x14ac:dyDescent="0.25">
      <c r="A159" s="75"/>
      <c r="B159" s="76"/>
      <c r="C159" s="77"/>
      <c r="D159" s="78"/>
      <c r="E159" s="78"/>
      <c r="F159" s="79"/>
      <c r="G159" s="79"/>
      <c r="H159" s="24"/>
      <c r="I159" s="12"/>
      <c r="J159" s="10"/>
      <c r="K159" s="32"/>
      <c r="L159" s="11">
        <f>SUM(L141:L158)</f>
        <v>2525.0400000000004</v>
      </c>
      <c r="M159" s="11">
        <f>SUM(M141:M158)</f>
        <v>0</v>
      </c>
      <c r="N159" s="11">
        <f>SUM(N141:N158)</f>
        <v>0</v>
      </c>
      <c r="O159" s="68"/>
    </row>
    <row r="160" spans="1:15" x14ac:dyDescent="0.25">
      <c r="A160" s="131" t="s">
        <v>90</v>
      </c>
      <c r="B160" s="121" t="s">
        <v>50</v>
      </c>
      <c r="C160" s="70"/>
      <c r="D160" s="71"/>
      <c r="E160" s="69"/>
      <c r="F160" s="72"/>
      <c r="G160" s="72"/>
      <c r="H160" s="30">
        <v>5.67</v>
      </c>
      <c r="I160" s="31"/>
      <c r="J160" s="32"/>
      <c r="K160" s="44"/>
      <c r="L160" s="27"/>
      <c r="M160" s="27"/>
      <c r="N160" s="27"/>
      <c r="O160" s="117">
        <f>SUM(O161:O180)</f>
        <v>7204.86</v>
      </c>
    </row>
    <row r="161" spans="1:15" ht="25.5" x14ac:dyDescent="0.25">
      <c r="A161" s="75" t="s">
        <v>91</v>
      </c>
      <c r="B161" s="76" t="s">
        <v>323</v>
      </c>
      <c r="C161" s="77" t="s">
        <v>42</v>
      </c>
      <c r="D161" s="123">
        <v>10.3</v>
      </c>
      <c r="E161" s="78">
        <v>42</v>
      </c>
      <c r="F161" s="79"/>
      <c r="G161" s="79"/>
      <c r="H161" s="24">
        <v>9.49</v>
      </c>
      <c r="I161" s="12"/>
      <c r="J161" s="10">
        <f>I161+'[6]1'!J114</f>
        <v>0</v>
      </c>
      <c r="K161" s="32">
        <f t="shared" ref="K161:K183" si="65">E161-J161</f>
        <v>42</v>
      </c>
      <c r="L161" s="9">
        <f t="shared" ref="L161:L177" si="66">ROUND(E161*D161,2)</f>
        <v>432.6</v>
      </c>
      <c r="M161" s="9">
        <f t="shared" ref="M161:M177" si="67">ROUND(I161*D161,2)</f>
        <v>0</v>
      </c>
      <c r="N161" s="9">
        <f t="shared" ref="N161:N177" si="68">ROUND(J161*D161,2)</f>
        <v>0</v>
      </c>
      <c r="O161" s="87">
        <f t="shared" ref="O161:O183" si="69">L161-N161</f>
        <v>432.6</v>
      </c>
    </row>
    <row r="162" spans="1:15" ht="25.5" x14ac:dyDescent="0.25">
      <c r="A162" s="75" t="s">
        <v>297</v>
      </c>
      <c r="B162" s="76" t="s">
        <v>324</v>
      </c>
      <c r="C162" s="77" t="s">
        <v>42</v>
      </c>
      <c r="D162" s="123">
        <v>7.25</v>
      </c>
      <c r="E162" s="78">
        <v>19</v>
      </c>
      <c r="F162" s="79"/>
      <c r="G162" s="79"/>
      <c r="H162" s="24">
        <v>5.52</v>
      </c>
      <c r="I162" s="12"/>
      <c r="J162" s="10">
        <f>I162+'[6]1'!J115</f>
        <v>0</v>
      </c>
      <c r="K162" s="32">
        <f t="shared" si="65"/>
        <v>19</v>
      </c>
      <c r="L162" s="9">
        <f t="shared" si="66"/>
        <v>137.75</v>
      </c>
      <c r="M162" s="9">
        <f t="shared" si="67"/>
        <v>0</v>
      </c>
      <c r="N162" s="9">
        <f t="shared" si="68"/>
        <v>0</v>
      </c>
      <c r="O162" s="87">
        <f t="shared" si="69"/>
        <v>137.75</v>
      </c>
    </row>
    <row r="163" spans="1:15" ht="25.5" x14ac:dyDescent="0.25">
      <c r="A163" s="75" t="s">
        <v>298</v>
      </c>
      <c r="B163" s="76" t="s">
        <v>325</v>
      </c>
      <c r="C163" s="77" t="s">
        <v>14</v>
      </c>
      <c r="D163" s="123">
        <v>6.17</v>
      </c>
      <c r="E163" s="78">
        <v>28.798999999999999</v>
      </c>
      <c r="F163" s="79"/>
      <c r="G163" s="79"/>
      <c r="H163" s="24">
        <v>6.88</v>
      </c>
      <c r="I163" s="12"/>
      <c r="J163" s="10">
        <f>I163+'[6]1'!J116</f>
        <v>0</v>
      </c>
      <c r="K163" s="32">
        <f t="shared" si="65"/>
        <v>28.798999999999999</v>
      </c>
      <c r="L163" s="9">
        <f t="shared" si="66"/>
        <v>177.69</v>
      </c>
      <c r="M163" s="9">
        <f t="shared" si="67"/>
        <v>0</v>
      </c>
      <c r="N163" s="9">
        <f t="shared" si="68"/>
        <v>0</v>
      </c>
      <c r="O163" s="87">
        <f t="shared" si="69"/>
        <v>177.69</v>
      </c>
    </row>
    <row r="164" spans="1:15" ht="25.5" x14ac:dyDescent="0.25">
      <c r="A164" s="75" t="s">
        <v>299</v>
      </c>
      <c r="B164" s="76" t="s">
        <v>326</v>
      </c>
      <c r="C164" s="77" t="s">
        <v>14</v>
      </c>
      <c r="D164" s="123">
        <v>2.5099999999999998</v>
      </c>
      <c r="E164" s="78">
        <v>604.4</v>
      </c>
      <c r="F164" s="79"/>
      <c r="G164" s="79"/>
      <c r="H164" s="24">
        <v>1135.78</v>
      </c>
      <c r="I164" s="12"/>
      <c r="J164" s="10">
        <f>I164+'[6]1'!J117</f>
        <v>0</v>
      </c>
      <c r="K164" s="32">
        <f t="shared" si="65"/>
        <v>604.4</v>
      </c>
      <c r="L164" s="9">
        <f t="shared" si="66"/>
        <v>1517.04</v>
      </c>
      <c r="M164" s="9">
        <f t="shared" si="67"/>
        <v>0</v>
      </c>
      <c r="N164" s="9">
        <f t="shared" si="68"/>
        <v>0</v>
      </c>
      <c r="O164" s="87">
        <f t="shared" si="69"/>
        <v>1517.04</v>
      </c>
    </row>
    <row r="165" spans="1:15" ht="25.5" x14ac:dyDescent="0.25">
      <c r="A165" s="75" t="s">
        <v>300</v>
      </c>
      <c r="B165" s="76" t="s">
        <v>327</v>
      </c>
      <c r="C165" s="77" t="s">
        <v>14</v>
      </c>
      <c r="D165" s="123">
        <v>4.01</v>
      </c>
      <c r="E165" s="78">
        <v>148.79900000000001</v>
      </c>
      <c r="F165" s="79"/>
      <c r="G165" s="79"/>
      <c r="H165" s="24">
        <v>3.21</v>
      </c>
      <c r="I165" s="12"/>
      <c r="J165" s="10">
        <f>I165+'[6]1'!J118</f>
        <v>0</v>
      </c>
      <c r="K165" s="32">
        <f t="shared" si="65"/>
        <v>148.79900000000001</v>
      </c>
      <c r="L165" s="9">
        <f t="shared" si="66"/>
        <v>596.67999999999995</v>
      </c>
      <c r="M165" s="9">
        <f t="shared" si="67"/>
        <v>0</v>
      </c>
      <c r="N165" s="9">
        <f t="shared" si="68"/>
        <v>0</v>
      </c>
      <c r="O165" s="87">
        <f t="shared" si="69"/>
        <v>596.67999999999995</v>
      </c>
    </row>
    <row r="166" spans="1:15" ht="25.5" x14ac:dyDescent="0.25">
      <c r="A166" s="75" t="s">
        <v>301</v>
      </c>
      <c r="B166" s="76" t="s">
        <v>328</v>
      </c>
      <c r="C166" s="77" t="s">
        <v>42</v>
      </c>
      <c r="D166" s="123">
        <v>17.16</v>
      </c>
      <c r="E166" s="78">
        <v>9</v>
      </c>
      <c r="F166" s="79"/>
      <c r="G166" s="79"/>
      <c r="H166" s="24">
        <v>9.14</v>
      </c>
      <c r="I166" s="12"/>
      <c r="J166" s="10">
        <f>I166+'[6]1'!J119</f>
        <v>0</v>
      </c>
      <c r="K166" s="32">
        <f t="shared" si="65"/>
        <v>9</v>
      </c>
      <c r="L166" s="9">
        <f t="shared" si="66"/>
        <v>154.44</v>
      </c>
      <c r="M166" s="9">
        <f t="shared" si="67"/>
        <v>0</v>
      </c>
      <c r="N166" s="9">
        <f t="shared" si="68"/>
        <v>0</v>
      </c>
      <c r="O166" s="87">
        <f t="shared" si="69"/>
        <v>154.44</v>
      </c>
    </row>
    <row r="167" spans="1:15" ht="25.5" x14ac:dyDescent="0.25">
      <c r="A167" s="75" t="s">
        <v>302</v>
      </c>
      <c r="B167" s="76" t="s">
        <v>329</v>
      </c>
      <c r="C167" s="77" t="s">
        <v>42</v>
      </c>
      <c r="D167" s="123">
        <v>27.07</v>
      </c>
      <c r="E167" s="78">
        <v>4</v>
      </c>
      <c r="F167" s="79"/>
      <c r="G167" s="79"/>
      <c r="H167" s="24">
        <v>15.54</v>
      </c>
      <c r="I167" s="12"/>
      <c r="J167" s="10">
        <f>I167+'[6]1'!J120</f>
        <v>0</v>
      </c>
      <c r="K167" s="32">
        <f t="shared" si="65"/>
        <v>4</v>
      </c>
      <c r="L167" s="9">
        <f t="shared" si="66"/>
        <v>108.28</v>
      </c>
      <c r="M167" s="9">
        <f t="shared" si="67"/>
        <v>0</v>
      </c>
      <c r="N167" s="9">
        <f t="shared" si="68"/>
        <v>0</v>
      </c>
      <c r="O167" s="87">
        <f t="shared" si="69"/>
        <v>108.28</v>
      </c>
    </row>
    <row r="168" spans="1:15" ht="25.5" x14ac:dyDescent="0.25">
      <c r="A168" s="75" t="s">
        <v>303</v>
      </c>
      <c r="B168" s="76" t="s">
        <v>330</v>
      </c>
      <c r="C168" s="77" t="s">
        <v>42</v>
      </c>
      <c r="D168" s="123">
        <v>36.96</v>
      </c>
      <c r="E168" s="78">
        <v>1</v>
      </c>
      <c r="F168" s="79"/>
      <c r="G168" s="79"/>
      <c r="H168" s="24">
        <v>4.82</v>
      </c>
      <c r="I168" s="12"/>
      <c r="J168" s="10">
        <f>I168+'[6]1'!J121</f>
        <v>0</v>
      </c>
      <c r="K168" s="32">
        <f t="shared" si="65"/>
        <v>1</v>
      </c>
      <c r="L168" s="9">
        <f t="shared" si="66"/>
        <v>36.96</v>
      </c>
      <c r="M168" s="9">
        <f t="shared" si="67"/>
        <v>0</v>
      </c>
      <c r="N168" s="9">
        <f t="shared" si="68"/>
        <v>0</v>
      </c>
      <c r="O168" s="87">
        <f t="shared" si="69"/>
        <v>36.96</v>
      </c>
    </row>
    <row r="169" spans="1:15" ht="25.5" x14ac:dyDescent="0.25">
      <c r="A169" s="75" t="s">
        <v>304</v>
      </c>
      <c r="B169" s="76" t="s">
        <v>331</v>
      </c>
      <c r="C169" s="77" t="s">
        <v>42</v>
      </c>
      <c r="D169" s="123">
        <v>18.07</v>
      </c>
      <c r="E169" s="78">
        <v>14</v>
      </c>
      <c r="F169" s="79"/>
      <c r="G169" s="79"/>
      <c r="H169" s="24">
        <v>5.45</v>
      </c>
      <c r="I169" s="12"/>
      <c r="J169" s="10">
        <f>I169+'[6]1'!J122</f>
        <v>0</v>
      </c>
      <c r="K169" s="32">
        <f t="shared" si="65"/>
        <v>14</v>
      </c>
      <c r="L169" s="9">
        <f t="shared" si="66"/>
        <v>252.98</v>
      </c>
      <c r="M169" s="9">
        <f t="shared" si="67"/>
        <v>0</v>
      </c>
      <c r="N169" s="9">
        <f t="shared" si="68"/>
        <v>0</v>
      </c>
      <c r="O169" s="87">
        <f t="shared" si="69"/>
        <v>252.98</v>
      </c>
    </row>
    <row r="170" spans="1:15" ht="25.5" x14ac:dyDescent="0.25">
      <c r="A170" s="75" t="s">
        <v>305</v>
      </c>
      <c r="B170" s="76" t="s">
        <v>332</v>
      </c>
      <c r="C170" s="77" t="s">
        <v>42</v>
      </c>
      <c r="D170" s="123">
        <v>28.58</v>
      </c>
      <c r="E170" s="78">
        <v>4</v>
      </c>
      <c r="F170" s="79"/>
      <c r="G170" s="79"/>
      <c r="H170" s="24">
        <v>9.5500000000000007</v>
      </c>
      <c r="I170" s="12"/>
      <c r="J170" s="10">
        <f>I170+'[6]1'!J123</f>
        <v>0</v>
      </c>
      <c r="K170" s="32">
        <f t="shared" si="65"/>
        <v>4</v>
      </c>
      <c r="L170" s="9">
        <f t="shared" si="66"/>
        <v>114.32</v>
      </c>
      <c r="M170" s="9">
        <f t="shared" si="67"/>
        <v>0</v>
      </c>
      <c r="N170" s="9">
        <f t="shared" si="68"/>
        <v>0</v>
      </c>
      <c r="O170" s="87">
        <f t="shared" si="69"/>
        <v>114.32</v>
      </c>
    </row>
    <row r="171" spans="1:15" ht="25.5" x14ac:dyDescent="0.25">
      <c r="A171" s="75" t="s">
        <v>306</v>
      </c>
      <c r="B171" s="76" t="s">
        <v>333</v>
      </c>
      <c r="C171" s="77" t="s">
        <v>42</v>
      </c>
      <c r="D171" s="123">
        <v>8.52</v>
      </c>
      <c r="E171" s="78">
        <v>7</v>
      </c>
      <c r="F171" s="79"/>
      <c r="G171" s="79"/>
      <c r="H171" s="24">
        <v>7.86</v>
      </c>
      <c r="I171" s="12"/>
      <c r="J171" s="10">
        <f>I171+'[6]1'!J124</f>
        <v>0</v>
      </c>
      <c r="K171" s="32">
        <f t="shared" si="65"/>
        <v>7</v>
      </c>
      <c r="L171" s="9">
        <f t="shared" si="66"/>
        <v>59.64</v>
      </c>
      <c r="M171" s="9">
        <f t="shared" si="67"/>
        <v>0</v>
      </c>
      <c r="N171" s="9">
        <f t="shared" si="68"/>
        <v>0</v>
      </c>
      <c r="O171" s="87">
        <f t="shared" si="69"/>
        <v>59.64</v>
      </c>
    </row>
    <row r="172" spans="1:15" ht="25.5" x14ac:dyDescent="0.25">
      <c r="A172" s="75" t="s">
        <v>307</v>
      </c>
      <c r="B172" s="76" t="s">
        <v>334</v>
      </c>
      <c r="C172" s="77" t="s">
        <v>42</v>
      </c>
      <c r="D172" s="123">
        <v>28.85</v>
      </c>
      <c r="E172" s="78">
        <v>11</v>
      </c>
      <c r="F172" s="79"/>
      <c r="G172" s="79"/>
      <c r="H172" s="24">
        <v>5.97</v>
      </c>
      <c r="I172" s="12"/>
      <c r="J172" s="10">
        <f>I172+'[6]1'!J125</f>
        <v>0</v>
      </c>
      <c r="K172" s="32">
        <f t="shared" si="65"/>
        <v>11</v>
      </c>
      <c r="L172" s="9">
        <f t="shared" si="66"/>
        <v>317.35000000000002</v>
      </c>
      <c r="M172" s="9">
        <f t="shared" si="67"/>
        <v>0</v>
      </c>
      <c r="N172" s="9">
        <f t="shared" si="68"/>
        <v>0</v>
      </c>
      <c r="O172" s="87">
        <f t="shared" si="69"/>
        <v>317.35000000000002</v>
      </c>
    </row>
    <row r="173" spans="1:15" ht="25.5" x14ac:dyDescent="0.25">
      <c r="A173" s="75" t="s">
        <v>308</v>
      </c>
      <c r="B173" s="76" t="s">
        <v>335</v>
      </c>
      <c r="C173" s="77" t="s">
        <v>42</v>
      </c>
      <c r="D173" s="123">
        <v>8.98</v>
      </c>
      <c r="E173" s="78">
        <v>1</v>
      </c>
      <c r="F173" s="79"/>
      <c r="G173" s="79"/>
      <c r="H173" s="24">
        <v>12.26</v>
      </c>
      <c r="I173" s="12"/>
      <c r="J173" s="10">
        <f>I173+'[6]1'!J126</f>
        <v>0</v>
      </c>
      <c r="K173" s="32">
        <f t="shared" si="65"/>
        <v>1</v>
      </c>
      <c r="L173" s="9">
        <f t="shared" si="66"/>
        <v>8.98</v>
      </c>
      <c r="M173" s="9">
        <f t="shared" si="67"/>
        <v>0</v>
      </c>
      <c r="N173" s="9">
        <f t="shared" si="68"/>
        <v>0</v>
      </c>
      <c r="O173" s="87">
        <f t="shared" si="69"/>
        <v>8.98</v>
      </c>
    </row>
    <row r="174" spans="1:15" ht="25.5" x14ac:dyDescent="0.25">
      <c r="A174" s="75" t="s">
        <v>309</v>
      </c>
      <c r="B174" s="76" t="s">
        <v>336</v>
      </c>
      <c r="C174" s="77" t="s">
        <v>42</v>
      </c>
      <c r="D174" s="123">
        <v>17.77</v>
      </c>
      <c r="E174" s="78">
        <v>2</v>
      </c>
      <c r="F174" s="79"/>
      <c r="G174" s="79"/>
      <c r="H174" s="24">
        <v>9.01</v>
      </c>
      <c r="I174" s="12"/>
      <c r="J174" s="10">
        <f>I174+'[6]1'!J127</f>
        <v>0</v>
      </c>
      <c r="K174" s="32">
        <f t="shared" si="65"/>
        <v>2</v>
      </c>
      <c r="L174" s="9">
        <f t="shared" si="66"/>
        <v>35.54</v>
      </c>
      <c r="M174" s="9">
        <f t="shared" si="67"/>
        <v>0</v>
      </c>
      <c r="N174" s="9">
        <f t="shared" si="68"/>
        <v>0</v>
      </c>
      <c r="O174" s="87">
        <f t="shared" si="69"/>
        <v>35.54</v>
      </c>
    </row>
    <row r="175" spans="1:15" x14ac:dyDescent="0.25">
      <c r="A175" s="75" t="s">
        <v>310</v>
      </c>
      <c r="B175" s="76" t="s">
        <v>337</v>
      </c>
      <c r="C175" s="77" t="s">
        <v>42</v>
      </c>
      <c r="D175" s="123">
        <v>60.61</v>
      </c>
      <c r="E175" s="78">
        <v>6</v>
      </c>
      <c r="F175" s="79"/>
      <c r="G175" s="79"/>
      <c r="H175" s="24">
        <v>9.01</v>
      </c>
      <c r="I175" s="12"/>
      <c r="J175" s="10">
        <f>I175+'[6]1'!J128</f>
        <v>0</v>
      </c>
      <c r="K175" s="32">
        <f t="shared" si="65"/>
        <v>6</v>
      </c>
      <c r="L175" s="9">
        <f t="shared" si="66"/>
        <v>363.66</v>
      </c>
      <c r="M175" s="9">
        <f t="shared" si="67"/>
        <v>0</v>
      </c>
      <c r="N175" s="9">
        <f t="shared" si="68"/>
        <v>0</v>
      </c>
      <c r="O175" s="87">
        <f t="shared" si="69"/>
        <v>363.66</v>
      </c>
    </row>
    <row r="176" spans="1:15" ht="51" x14ac:dyDescent="0.25">
      <c r="A176" s="75" t="s">
        <v>311</v>
      </c>
      <c r="B176" s="76" t="s">
        <v>338</v>
      </c>
      <c r="C176" s="77" t="s">
        <v>14</v>
      </c>
      <c r="D176" s="123">
        <v>6.97</v>
      </c>
      <c r="E176" s="78">
        <v>187.09899999999999</v>
      </c>
      <c r="F176" s="79"/>
      <c r="G176" s="79"/>
      <c r="H176" s="24">
        <v>3.77</v>
      </c>
      <c r="I176" s="12"/>
      <c r="J176" s="10">
        <f>I176+'[6]1'!J129</f>
        <v>0</v>
      </c>
      <c r="K176" s="32">
        <f t="shared" si="65"/>
        <v>187.09899999999999</v>
      </c>
      <c r="L176" s="9">
        <f t="shared" si="66"/>
        <v>1304.08</v>
      </c>
      <c r="M176" s="9">
        <f t="shared" si="67"/>
        <v>0</v>
      </c>
      <c r="N176" s="9">
        <f t="shared" si="68"/>
        <v>0</v>
      </c>
      <c r="O176" s="87">
        <f t="shared" si="69"/>
        <v>1304.08</v>
      </c>
    </row>
    <row r="177" spans="1:15" ht="25.5" x14ac:dyDescent="0.25">
      <c r="A177" s="75" t="s">
        <v>312</v>
      </c>
      <c r="B177" s="76" t="s">
        <v>339</v>
      </c>
      <c r="C177" s="77" t="s">
        <v>42</v>
      </c>
      <c r="D177" s="123">
        <v>141.97999999999999</v>
      </c>
      <c r="E177" s="78">
        <v>8</v>
      </c>
      <c r="F177" s="79"/>
      <c r="G177" s="79"/>
      <c r="H177" s="24">
        <v>5.46</v>
      </c>
      <c r="I177" s="12"/>
      <c r="J177" s="10">
        <f>I177+'[6]1'!J130</f>
        <v>0</v>
      </c>
      <c r="K177" s="32">
        <f t="shared" si="65"/>
        <v>8</v>
      </c>
      <c r="L177" s="9">
        <f t="shared" si="66"/>
        <v>1135.8399999999999</v>
      </c>
      <c r="M177" s="9">
        <f t="shared" si="67"/>
        <v>0</v>
      </c>
      <c r="N177" s="9">
        <f t="shared" si="68"/>
        <v>0</v>
      </c>
      <c r="O177" s="87">
        <f t="shared" si="69"/>
        <v>1135.8399999999999</v>
      </c>
    </row>
    <row r="178" spans="1:15" ht="25.5" x14ac:dyDescent="0.25">
      <c r="A178" s="75" t="s">
        <v>313</v>
      </c>
      <c r="B178" s="89" t="s">
        <v>340</v>
      </c>
      <c r="C178" s="77" t="s">
        <v>42</v>
      </c>
      <c r="D178" s="123">
        <v>57.19</v>
      </c>
      <c r="E178" s="78">
        <v>3</v>
      </c>
      <c r="F178" s="79"/>
      <c r="G178" s="79"/>
      <c r="H178" s="24">
        <v>132.87</v>
      </c>
      <c r="I178" s="12"/>
      <c r="J178" s="10">
        <f>I178+'[6]1'!J132</f>
        <v>0</v>
      </c>
      <c r="K178" s="32">
        <f t="shared" si="65"/>
        <v>3</v>
      </c>
      <c r="L178" s="9">
        <f>ROUND(E178*D178,2)</f>
        <v>171.57</v>
      </c>
      <c r="M178" s="9">
        <f>ROUND(I178*D178,2)</f>
        <v>0</v>
      </c>
      <c r="N178" s="9">
        <f>ROUND(J178*D178,2)</f>
        <v>0</v>
      </c>
      <c r="O178" s="87">
        <f t="shared" si="69"/>
        <v>171.57</v>
      </c>
    </row>
    <row r="179" spans="1:15" ht="25.5" x14ac:dyDescent="0.25">
      <c r="A179" s="75" t="s">
        <v>314</v>
      </c>
      <c r="B179" s="89" t="s">
        <v>341</v>
      </c>
      <c r="C179" s="77" t="s">
        <v>42</v>
      </c>
      <c r="D179" s="123">
        <v>30.33</v>
      </c>
      <c r="E179" s="78">
        <v>4</v>
      </c>
      <c r="F179" s="79"/>
      <c r="G179" s="79"/>
      <c r="H179" s="24">
        <v>69.88</v>
      </c>
      <c r="I179" s="12"/>
      <c r="J179" s="10">
        <f>I179+'[6]1'!J133</f>
        <v>0</v>
      </c>
      <c r="K179" s="32">
        <f t="shared" si="65"/>
        <v>4</v>
      </c>
      <c r="L179" s="9">
        <f>ROUND(E179*D179,2)</f>
        <v>121.32</v>
      </c>
      <c r="M179" s="9">
        <f>ROUND(I179*D179,2)</f>
        <v>0</v>
      </c>
      <c r="N179" s="9">
        <f>ROUND(J179*D179,2)</f>
        <v>0</v>
      </c>
      <c r="O179" s="87">
        <f t="shared" si="69"/>
        <v>121.32</v>
      </c>
    </row>
    <row r="180" spans="1:15" ht="25.5" x14ac:dyDescent="0.25">
      <c r="A180" s="75" t="s">
        <v>315</v>
      </c>
      <c r="B180" s="89" t="s">
        <v>342</v>
      </c>
      <c r="C180" s="77" t="s">
        <v>42</v>
      </c>
      <c r="D180" s="123">
        <v>79.069999999999993</v>
      </c>
      <c r="E180" s="78">
        <v>2</v>
      </c>
      <c r="F180" s="79"/>
      <c r="G180" s="79"/>
      <c r="H180" s="24">
        <v>70.92</v>
      </c>
      <c r="I180" s="12"/>
      <c r="J180" s="10">
        <f>I180+'[6]1'!J134</f>
        <v>0</v>
      </c>
      <c r="K180" s="32">
        <f t="shared" si="65"/>
        <v>2</v>
      </c>
      <c r="L180" s="9">
        <f>ROUND(E180*D180,2)</f>
        <v>158.13999999999999</v>
      </c>
      <c r="M180" s="9">
        <f>ROUND(I180*D180,2)</f>
        <v>0</v>
      </c>
      <c r="N180" s="9">
        <f>ROUND(J180*D180,2)</f>
        <v>0</v>
      </c>
      <c r="O180" s="87">
        <f t="shared" si="69"/>
        <v>158.13999999999999</v>
      </c>
    </row>
    <row r="181" spans="1:15" ht="25.5" x14ac:dyDescent="0.25">
      <c r="A181" s="75" t="s">
        <v>316</v>
      </c>
      <c r="B181" s="89" t="s">
        <v>343</v>
      </c>
      <c r="C181" s="77" t="s">
        <v>42</v>
      </c>
      <c r="D181" s="123">
        <v>71.27</v>
      </c>
      <c r="E181" s="78">
        <v>12</v>
      </c>
      <c r="F181" s="79"/>
      <c r="G181" s="79"/>
      <c r="H181" s="24"/>
      <c r="I181" s="12"/>
      <c r="J181" s="10">
        <f>SUM(G181:I181)</f>
        <v>0</v>
      </c>
      <c r="K181" s="32">
        <f t="shared" si="65"/>
        <v>12</v>
      </c>
      <c r="L181" s="9">
        <f t="shared" ref="L181:L183" si="70">ROUND(E181*D181,2)</f>
        <v>855.24</v>
      </c>
      <c r="M181" s="9">
        <f t="shared" ref="M181:M183" si="71">ROUND(I181*D181,2)</f>
        <v>0</v>
      </c>
      <c r="N181" s="9">
        <f t="shared" ref="N181:N183" si="72">ROUND(J181*D181,2)</f>
        <v>0</v>
      </c>
      <c r="O181" s="87">
        <f t="shared" si="69"/>
        <v>855.24</v>
      </c>
    </row>
    <row r="182" spans="1:15" ht="38.25" x14ac:dyDescent="0.25">
      <c r="A182" s="75" t="s">
        <v>317</v>
      </c>
      <c r="B182" s="89" t="s">
        <v>344</v>
      </c>
      <c r="C182" s="77" t="s">
        <v>42</v>
      </c>
      <c r="D182" s="123">
        <v>257.72000000000003</v>
      </c>
      <c r="E182" s="78">
        <v>1</v>
      </c>
      <c r="F182" s="79"/>
      <c r="G182" s="79"/>
      <c r="H182" s="24"/>
      <c r="I182" s="12"/>
      <c r="J182" s="10">
        <f>SUM(G182:I182)</f>
        <v>0</v>
      </c>
      <c r="K182" s="32">
        <f t="shared" si="65"/>
        <v>1</v>
      </c>
      <c r="L182" s="9">
        <f t="shared" si="70"/>
        <v>257.72000000000003</v>
      </c>
      <c r="M182" s="9">
        <f t="shared" si="71"/>
        <v>0</v>
      </c>
      <c r="N182" s="9">
        <f t="shared" si="72"/>
        <v>0</v>
      </c>
      <c r="O182" s="87">
        <f t="shared" si="69"/>
        <v>257.72000000000003</v>
      </c>
    </row>
    <row r="183" spans="1:15" x14ac:dyDescent="0.25">
      <c r="A183" s="75" t="s">
        <v>318</v>
      </c>
      <c r="B183" s="89" t="s">
        <v>345</v>
      </c>
      <c r="C183" s="77" t="s">
        <v>42</v>
      </c>
      <c r="D183" s="123">
        <v>381.92</v>
      </c>
      <c r="E183" s="78">
        <v>1</v>
      </c>
      <c r="F183" s="79"/>
      <c r="G183" s="79"/>
      <c r="H183" s="24"/>
      <c r="I183" s="12"/>
      <c r="J183" s="10">
        <f>SUM(G183:I183)</f>
        <v>0</v>
      </c>
      <c r="K183" s="32">
        <f t="shared" si="65"/>
        <v>1</v>
      </c>
      <c r="L183" s="9">
        <f t="shared" si="70"/>
        <v>381.92</v>
      </c>
      <c r="M183" s="9">
        <f t="shared" si="71"/>
        <v>0</v>
      </c>
      <c r="N183" s="9">
        <f t="shared" si="72"/>
        <v>0</v>
      </c>
      <c r="O183" s="87">
        <f t="shared" si="69"/>
        <v>381.92</v>
      </c>
    </row>
    <row r="184" spans="1:15" x14ac:dyDescent="0.25">
      <c r="A184" s="75"/>
      <c r="B184" s="89"/>
      <c r="C184" s="77"/>
      <c r="D184" s="78"/>
      <c r="E184" s="78"/>
      <c r="F184" s="79"/>
      <c r="G184" s="79"/>
      <c r="H184" s="24"/>
      <c r="I184" s="12"/>
      <c r="J184" s="10"/>
      <c r="K184" s="32"/>
      <c r="L184" s="11">
        <f>SUM(L161:L183)</f>
        <v>8699.74</v>
      </c>
      <c r="M184" s="11">
        <f t="shared" ref="M184:N184" si="73">SUM(M161:M183)</f>
        <v>0</v>
      </c>
      <c r="N184" s="11">
        <f t="shared" si="73"/>
        <v>0</v>
      </c>
      <c r="O184" s="68"/>
    </row>
    <row r="185" spans="1:15" x14ac:dyDescent="0.25">
      <c r="A185" s="122" t="s">
        <v>319</v>
      </c>
      <c r="B185" s="121" t="s">
        <v>320</v>
      </c>
      <c r="C185" s="70"/>
      <c r="D185" s="71"/>
      <c r="E185" s="69"/>
      <c r="F185" s="72"/>
      <c r="G185" s="72"/>
      <c r="H185" s="30">
        <v>70.239999999999995</v>
      </c>
      <c r="I185" s="31"/>
      <c r="J185" s="32"/>
      <c r="K185" s="44"/>
      <c r="L185" s="27"/>
      <c r="M185" s="27"/>
      <c r="N185" s="27"/>
      <c r="O185" s="117">
        <f>SUM(O187:O197)</f>
        <v>3676.3</v>
      </c>
    </row>
    <row r="186" spans="1:15" x14ac:dyDescent="0.25">
      <c r="A186" s="95" t="s">
        <v>321</v>
      </c>
      <c r="B186" s="96" t="s">
        <v>322</v>
      </c>
      <c r="C186" s="97"/>
      <c r="D186" s="98"/>
      <c r="E186" s="98"/>
      <c r="F186" s="99"/>
      <c r="G186" s="99"/>
      <c r="H186" s="37">
        <v>5.62</v>
      </c>
      <c r="I186" s="33"/>
      <c r="J186" s="34"/>
      <c r="K186" s="34"/>
      <c r="L186" s="35"/>
      <c r="M186" s="35"/>
      <c r="N186" s="35"/>
      <c r="O186" s="100"/>
    </row>
    <row r="187" spans="1:15" ht="25.5" x14ac:dyDescent="0.25">
      <c r="A187" s="75" t="s">
        <v>346</v>
      </c>
      <c r="B187" s="76" t="s">
        <v>130</v>
      </c>
      <c r="C187" s="77" t="s">
        <v>11</v>
      </c>
      <c r="D187" s="123">
        <v>63.11</v>
      </c>
      <c r="E187" s="78">
        <v>3.67</v>
      </c>
      <c r="F187" s="79"/>
      <c r="G187" s="79"/>
      <c r="H187" s="24">
        <v>11.32</v>
      </c>
      <c r="I187" s="12"/>
      <c r="J187" s="10">
        <f>I187+'[6]1'!J138</f>
        <v>0</v>
      </c>
      <c r="K187" s="32">
        <f t="shared" ref="K187:K197" si="74">E187-J187</f>
        <v>3.67</v>
      </c>
      <c r="L187" s="9">
        <f t="shared" ref="L187:L197" si="75">ROUND(E187*D187,2)</f>
        <v>231.61</v>
      </c>
      <c r="M187" s="9">
        <f t="shared" ref="M187:M197" si="76">ROUND(I187*D187,2)</f>
        <v>0</v>
      </c>
      <c r="N187" s="9">
        <f t="shared" ref="N187:N197" si="77">ROUND(J187*D187,2)</f>
        <v>0</v>
      </c>
      <c r="O187" s="87">
        <f t="shared" ref="O187:O197" si="78">L187-N187</f>
        <v>231.61</v>
      </c>
    </row>
    <row r="188" spans="1:15" ht="51" x14ac:dyDescent="0.25">
      <c r="A188" s="75" t="s">
        <v>347</v>
      </c>
      <c r="B188" s="76" t="s">
        <v>357</v>
      </c>
      <c r="C188" s="77" t="s">
        <v>8</v>
      </c>
      <c r="D188" s="123">
        <v>88.35</v>
      </c>
      <c r="E188" s="78">
        <v>9.98</v>
      </c>
      <c r="F188" s="79"/>
      <c r="G188" s="79"/>
      <c r="H188" s="24">
        <v>14.07</v>
      </c>
      <c r="I188" s="12"/>
      <c r="J188" s="10">
        <f>I188+'[6]1'!J139</f>
        <v>0</v>
      </c>
      <c r="K188" s="32">
        <f t="shared" si="74"/>
        <v>9.98</v>
      </c>
      <c r="L188" s="9">
        <f t="shared" si="75"/>
        <v>881.73</v>
      </c>
      <c r="M188" s="9">
        <f t="shared" si="76"/>
        <v>0</v>
      </c>
      <c r="N188" s="9">
        <f t="shared" si="77"/>
        <v>0</v>
      </c>
      <c r="O188" s="87">
        <f t="shared" si="78"/>
        <v>881.73</v>
      </c>
    </row>
    <row r="189" spans="1:15" x14ac:dyDescent="0.25">
      <c r="A189" s="75" t="s">
        <v>348</v>
      </c>
      <c r="B189" s="76" t="s">
        <v>358</v>
      </c>
      <c r="C189" s="77" t="s">
        <v>11</v>
      </c>
      <c r="D189" s="123">
        <v>374.43700000000001</v>
      </c>
      <c r="E189" s="78">
        <v>1.77</v>
      </c>
      <c r="F189" s="79"/>
      <c r="G189" s="79"/>
      <c r="H189" s="24">
        <v>7.05</v>
      </c>
      <c r="I189" s="12"/>
      <c r="J189" s="10">
        <f>I189+'[6]1'!J140</f>
        <v>0</v>
      </c>
      <c r="K189" s="32">
        <f t="shared" si="74"/>
        <v>1.77</v>
      </c>
      <c r="L189" s="9">
        <f t="shared" si="75"/>
        <v>662.75</v>
      </c>
      <c r="M189" s="9">
        <f t="shared" si="76"/>
        <v>0</v>
      </c>
      <c r="N189" s="9">
        <f t="shared" si="77"/>
        <v>0</v>
      </c>
      <c r="O189" s="87">
        <f t="shared" si="78"/>
        <v>662.75</v>
      </c>
    </row>
    <row r="190" spans="1:15" ht="25.5" x14ac:dyDescent="0.25">
      <c r="A190" s="75" t="s">
        <v>349</v>
      </c>
      <c r="B190" s="76" t="s">
        <v>359</v>
      </c>
      <c r="C190" s="77" t="s">
        <v>11</v>
      </c>
      <c r="D190" s="123">
        <v>22.45</v>
      </c>
      <c r="E190" s="78">
        <v>9.09</v>
      </c>
      <c r="F190" s="79"/>
      <c r="G190" s="79"/>
      <c r="H190" s="24">
        <v>13.5</v>
      </c>
      <c r="I190" s="12"/>
      <c r="J190" s="10">
        <f>I190+'[6]1'!J141</f>
        <v>0</v>
      </c>
      <c r="K190" s="32">
        <f t="shared" si="74"/>
        <v>9.09</v>
      </c>
      <c r="L190" s="9">
        <f t="shared" si="75"/>
        <v>204.07</v>
      </c>
      <c r="M190" s="9">
        <f t="shared" si="76"/>
        <v>0</v>
      </c>
      <c r="N190" s="9">
        <f t="shared" si="77"/>
        <v>0</v>
      </c>
      <c r="O190" s="87">
        <f t="shared" si="78"/>
        <v>204.07</v>
      </c>
    </row>
    <row r="191" spans="1:15" ht="22.5" customHeight="1" x14ac:dyDescent="0.25">
      <c r="A191" s="75" t="s">
        <v>350</v>
      </c>
      <c r="B191" s="76" t="s">
        <v>360</v>
      </c>
      <c r="C191" s="77" t="s">
        <v>8</v>
      </c>
      <c r="D191" s="123">
        <v>6.32</v>
      </c>
      <c r="E191" s="78">
        <v>3.72</v>
      </c>
      <c r="F191" s="79"/>
      <c r="G191" s="79"/>
      <c r="H191" s="24">
        <v>58.99</v>
      </c>
      <c r="I191" s="12"/>
      <c r="J191" s="10">
        <f>I191+'[6]1'!J142</f>
        <v>0</v>
      </c>
      <c r="K191" s="32">
        <f t="shared" si="74"/>
        <v>3.72</v>
      </c>
      <c r="L191" s="9">
        <f t="shared" si="75"/>
        <v>23.51</v>
      </c>
      <c r="M191" s="9">
        <f t="shared" si="76"/>
        <v>0</v>
      </c>
      <c r="N191" s="9">
        <f t="shared" si="77"/>
        <v>0</v>
      </c>
      <c r="O191" s="87">
        <f t="shared" si="78"/>
        <v>23.51</v>
      </c>
    </row>
    <row r="192" spans="1:15" ht="51" x14ac:dyDescent="0.25">
      <c r="A192" s="75" t="s">
        <v>351</v>
      </c>
      <c r="B192" s="76" t="s">
        <v>217</v>
      </c>
      <c r="C192" s="77" t="s">
        <v>8</v>
      </c>
      <c r="D192" s="123">
        <v>15.659000000000001</v>
      </c>
      <c r="E192" s="78">
        <v>3.72</v>
      </c>
      <c r="F192" s="79"/>
      <c r="G192" s="79"/>
      <c r="H192" s="24">
        <v>59.22</v>
      </c>
      <c r="I192" s="12"/>
      <c r="J192" s="10">
        <f>I192+'[6]1'!J143</f>
        <v>0</v>
      </c>
      <c r="K192" s="32">
        <f t="shared" si="74"/>
        <v>3.72</v>
      </c>
      <c r="L192" s="9">
        <f t="shared" si="75"/>
        <v>58.25</v>
      </c>
      <c r="M192" s="9">
        <f t="shared" si="76"/>
        <v>0</v>
      </c>
      <c r="N192" s="9">
        <f t="shared" si="77"/>
        <v>0</v>
      </c>
      <c r="O192" s="87">
        <f t="shared" si="78"/>
        <v>58.25</v>
      </c>
    </row>
    <row r="193" spans="1:15" ht="25.5" x14ac:dyDescent="0.25">
      <c r="A193" s="75" t="s">
        <v>352</v>
      </c>
      <c r="B193" s="76" t="s">
        <v>361</v>
      </c>
      <c r="C193" s="77" t="s">
        <v>8</v>
      </c>
      <c r="D193" s="123">
        <v>8.49</v>
      </c>
      <c r="E193" s="78">
        <v>3.72</v>
      </c>
      <c r="F193" s="79"/>
      <c r="G193" s="79"/>
      <c r="H193" s="24">
        <v>6.9</v>
      </c>
      <c r="I193" s="12"/>
      <c r="J193" s="10">
        <f>I193+'[6]1'!J144</f>
        <v>0</v>
      </c>
      <c r="K193" s="32">
        <f t="shared" si="74"/>
        <v>3.72</v>
      </c>
      <c r="L193" s="9">
        <f t="shared" si="75"/>
        <v>31.58</v>
      </c>
      <c r="M193" s="9">
        <f t="shared" si="76"/>
        <v>0</v>
      </c>
      <c r="N193" s="9">
        <f t="shared" si="77"/>
        <v>0</v>
      </c>
      <c r="O193" s="87">
        <f t="shared" si="78"/>
        <v>31.58</v>
      </c>
    </row>
    <row r="194" spans="1:15" ht="25.5" x14ac:dyDescent="0.25">
      <c r="A194" s="75" t="s">
        <v>353</v>
      </c>
      <c r="B194" s="76" t="s">
        <v>198</v>
      </c>
      <c r="C194" s="77" t="s">
        <v>8</v>
      </c>
      <c r="D194" s="123">
        <v>11.9398</v>
      </c>
      <c r="E194" s="78">
        <v>11.4</v>
      </c>
      <c r="F194" s="79"/>
      <c r="G194" s="79"/>
      <c r="H194" s="24">
        <v>8.33</v>
      </c>
      <c r="I194" s="12"/>
      <c r="J194" s="10">
        <f>I194+'[6]1'!J145</f>
        <v>0</v>
      </c>
      <c r="K194" s="32">
        <f t="shared" si="74"/>
        <v>11.4</v>
      </c>
      <c r="L194" s="9">
        <f t="shared" si="75"/>
        <v>136.11000000000001</v>
      </c>
      <c r="M194" s="9">
        <f t="shared" si="76"/>
        <v>0</v>
      </c>
      <c r="N194" s="9">
        <f t="shared" si="77"/>
        <v>0</v>
      </c>
      <c r="O194" s="87">
        <f t="shared" si="78"/>
        <v>136.11000000000001</v>
      </c>
    </row>
    <row r="195" spans="1:15" ht="38.25" x14ac:dyDescent="0.25">
      <c r="A195" s="75" t="s">
        <v>354</v>
      </c>
      <c r="B195" s="76" t="s">
        <v>362</v>
      </c>
      <c r="C195" s="77" t="s">
        <v>8</v>
      </c>
      <c r="D195" s="123">
        <v>47.069000000000003</v>
      </c>
      <c r="E195" s="78">
        <v>11.4</v>
      </c>
      <c r="F195" s="79"/>
      <c r="G195" s="79"/>
      <c r="H195" s="24">
        <v>10.86</v>
      </c>
      <c r="I195" s="12"/>
      <c r="J195" s="10">
        <f>I195+'[6]1'!J146</f>
        <v>0</v>
      </c>
      <c r="K195" s="32">
        <f t="shared" si="74"/>
        <v>11.4</v>
      </c>
      <c r="L195" s="9">
        <f t="shared" si="75"/>
        <v>536.59</v>
      </c>
      <c r="M195" s="9">
        <f t="shared" si="76"/>
        <v>0</v>
      </c>
      <c r="N195" s="9">
        <f t="shared" si="77"/>
        <v>0</v>
      </c>
      <c r="O195" s="87">
        <f t="shared" si="78"/>
        <v>536.59</v>
      </c>
    </row>
    <row r="196" spans="1:15" ht="25.5" x14ac:dyDescent="0.25">
      <c r="A196" s="75" t="s">
        <v>355</v>
      </c>
      <c r="B196" s="76" t="s">
        <v>363</v>
      </c>
      <c r="C196" s="77" t="s">
        <v>14</v>
      </c>
      <c r="D196" s="123">
        <v>66.308999999999997</v>
      </c>
      <c r="E196" s="78">
        <v>9.5</v>
      </c>
      <c r="F196" s="79"/>
      <c r="G196" s="79"/>
      <c r="H196" s="24">
        <v>23.52</v>
      </c>
      <c r="I196" s="12"/>
      <c r="J196" s="10">
        <f>I196+'[6]1'!J147</f>
        <v>0</v>
      </c>
      <c r="K196" s="32">
        <f t="shared" si="74"/>
        <v>9.5</v>
      </c>
      <c r="L196" s="9">
        <f t="shared" si="75"/>
        <v>629.94000000000005</v>
      </c>
      <c r="M196" s="9">
        <f t="shared" si="76"/>
        <v>0</v>
      </c>
      <c r="N196" s="9">
        <f t="shared" si="77"/>
        <v>0</v>
      </c>
      <c r="O196" s="87">
        <f t="shared" si="78"/>
        <v>629.94000000000005</v>
      </c>
    </row>
    <row r="197" spans="1:15" ht="38.25" x14ac:dyDescent="0.25">
      <c r="A197" s="75" t="s">
        <v>356</v>
      </c>
      <c r="B197" s="76" t="s">
        <v>364</v>
      </c>
      <c r="C197" s="77" t="s">
        <v>117</v>
      </c>
      <c r="D197" s="123">
        <v>280.16000000000003</v>
      </c>
      <c r="E197" s="78">
        <v>1</v>
      </c>
      <c r="F197" s="79"/>
      <c r="G197" s="79"/>
      <c r="H197" s="24">
        <v>28.22</v>
      </c>
      <c r="I197" s="12"/>
      <c r="J197" s="10">
        <f>I197+'[6]1'!J148</f>
        <v>0</v>
      </c>
      <c r="K197" s="32">
        <f t="shared" si="74"/>
        <v>1</v>
      </c>
      <c r="L197" s="9">
        <f t="shared" si="75"/>
        <v>280.16000000000003</v>
      </c>
      <c r="M197" s="9">
        <f t="shared" si="76"/>
        <v>0</v>
      </c>
      <c r="N197" s="9">
        <f t="shared" si="77"/>
        <v>0</v>
      </c>
      <c r="O197" s="87">
        <f t="shared" si="78"/>
        <v>280.16000000000003</v>
      </c>
    </row>
    <row r="198" spans="1:15" x14ac:dyDescent="0.25">
      <c r="A198" s="79"/>
      <c r="B198" s="79"/>
      <c r="C198" s="79"/>
      <c r="D198" s="104"/>
      <c r="E198" s="104"/>
      <c r="F198" s="79"/>
      <c r="G198" s="79"/>
      <c r="H198" s="105"/>
      <c r="I198" s="12"/>
      <c r="J198" s="14"/>
      <c r="K198" s="45"/>
      <c r="L198" s="11">
        <f>SUM(L187:L197)</f>
        <v>3676.3</v>
      </c>
      <c r="M198" s="11">
        <f t="shared" ref="M198:N198" si="79">SUM(M187:M197)</f>
        <v>0</v>
      </c>
      <c r="N198" s="11">
        <f t="shared" si="79"/>
        <v>0</v>
      </c>
      <c r="O198" s="68"/>
    </row>
    <row r="199" spans="1:15" x14ac:dyDescent="0.25">
      <c r="A199" s="186" t="s">
        <v>92</v>
      </c>
      <c r="B199" s="187"/>
      <c r="C199" s="187"/>
      <c r="D199" s="187"/>
      <c r="E199" s="112"/>
      <c r="F199" s="113"/>
      <c r="G199" s="113"/>
      <c r="H199" s="114"/>
      <c r="I199" s="115"/>
      <c r="J199" s="116"/>
      <c r="K199" s="116"/>
      <c r="L199" s="118">
        <f>SUM(L198,L184,L159,L139,L96,L87,L78,L72,L66,L63,L40,L21,L16)</f>
        <v>86793.239999999991</v>
      </c>
      <c r="M199" s="118">
        <f t="shared" ref="M199:N199" si="80">SUM(M198,M184,M159,M139,M96,M87,M78,M72,M66,M63,M40,M21,M16)</f>
        <v>14335.75</v>
      </c>
      <c r="N199" s="118">
        <f t="shared" si="80"/>
        <v>14335.75</v>
      </c>
      <c r="O199" s="118">
        <f>L199-N199</f>
        <v>72457.489999999991</v>
      </c>
    </row>
    <row r="200" spans="1:15" x14ac:dyDescent="0.25">
      <c r="M200" s="15">
        <f>ROUND(M199/L199,4)</f>
        <v>0.16520000000000001</v>
      </c>
      <c r="N200" s="15">
        <f>ROUND(N199/L199,4)</f>
        <v>0.16520000000000001</v>
      </c>
    </row>
    <row r="201" spans="1:15" x14ac:dyDescent="0.25">
      <c r="M201" s="16"/>
    </row>
    <row r="202" spans="1:15" x14ac:dyDescent="0.25">
      <c r="B202" s="53"/>
      <c r="C202" s="55"/>
      <c r="D202" s="55"/>
    </row>
    <row r="203" spans="1:15" x14ac:dyDescent="0.25">
      <c r="B203" s="57" t="s">
        <v>112</v>
      </c>
      <c r="C203" s="54"/>
      <c r="D203" s="185" t="s">
        <v>113</v>
      </c>
      <c r="E203" s="185"/>
      <c r="F203" s="185"/>
      <c r="G203" s="185"/>
      <c r="H203" s="185"/>
      <c r="I203" s="185"/>
      <c r="L203" s="180" t="s">
        <v>115</v>
      </c>
      <c r="M203" s="181"/>
      <c r="N203" s="181"/>
      <c r="O203" s="181"/>
    </row>
    <row r="204" spans="1:15" x14ac:dyDescent="0.25">
      <c r="D204" s="56"/>
      <c r="E204" s="184" t="s">
        <v>114</v>
      </c>
      <c r="F204" s="184"/>
      <c r="G204" s="184"/>
      <c r="H204" s="56"/>
      <c r="L204" s="182" t="s">
        <v>116</v>
      </c>
      <c r="M204" s="183"/>
      <c r="N204" s="183"/>
      <c r="O204" s="183"/>
    </row>
  </sheetData>
  <mergeCells count="40">
    <mergeCell ref="C5:D5"/>
    <mergeCell ref="J10:J12"/>
    <mergeCell ref="K9:K12"/>
    <mergeCell ref="L203:O203"/>
    <mergeCell ref="L204:O204"/>
    <mergeCell ref="E204:G204"/>
    <mergeCell ref="D203:I203"/>
    <mergeCell ref="A199:D199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&amp;RBM03 - PLANILHA DO BOTAFOGO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tabSelected="1" view="pageBreakPreview" topLeftCell="A57" zoomScaleNormal="100" zoomScaleSheetLayoutView="100" workbookViewId="0">
      <selection activeCell="A76" sqref="A76:F92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191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18.75" x14ac:dyDescent="0.3">
      <c r="A2" s="192" t="s">
        <v>366</v>
      </c>
      <c r="B2" s="192"/>
      <c r="C2" s="192"/>
      <c r="D2" s="192"/>
      <c r="E2" s="192"/>
      <c r="F2" s="50"/>
      <c r="G2" s="50"/>
      <c r="H2" s="193" t="s">
        <v>365</v>
      </c>
      <c r="I2" s="193"/>
      <c r="J2" s="193"/>
      <c r="K2" s="193"/>
      <c r="L2" s="193"/>
      <c r="M2" s="50"/>
    </row>
    <row r="3" spans="1:13" ht="15.75" x14ac:dyDescent="0.25">
      <c r="A3" s="194" t="s">
        <v>367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4" spans="1:13" ht="15.75" x14ac:dyDescent="0.25">
      <c r="A4" s="195" t="s">
        <v>368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</row>
    <row r="5" spans="1:13" ht="15.75" x14ac:dyDescent="0.25">
      <c r="A5" s="190" t="s">
        <v>370</v>
      </c>
      <c r="B5" s="190"/>
      <c r="C5" s="190"/>
      <c r="D5" s="190"/>
      <c r="E5" s="190"/>
      <c r="F5" s="190"/>
      <c r="G5" s="190" t="s">
        <v>118</v>
      </c>
      <c r="H5" s="190"/>
      <c r="I5" s="190"/>
      <c r="J5" s="190"/>
      <c r="K5" s="190"/>
      <c r="L5" s="190"/>
      <c r="M5" s="190"/>
    </row>
    <row r="6" spans="1:13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</row>
    <row r="7" spans="1:13" x14ac:dyDescent="0.25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</row>
    <row r="8" spans="1:13" x14ac:dyDescent="0.25">
      <c r="A8" s="188"/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</row>
    <row r="9" spans="1:13" x14ac:dyDescent="0.25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</row>
    <row r="10" spans="1:13" x14ac:dyDescent="0.25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</row>
    <row r="11" spans="1:13" x14ac:dyDescent="0.25">
      <c r="A11" s="188"/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</row>
    <row r="12" spans="1:13" x14ac:dyDescent="0.25">
      <c r="A12" s="188"/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</row>
    <row r="13" spans="1:13" x14ac:dyDescent="0.25">
      <c r="A13" s="188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</row>
    <row r="14" spans="1:13" x14ac:dyDescent="0.2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</row>
    <row r="15" spans="1:13" x14ac:dyDescent="0.25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</row>
    <row r="16" spans="1:13" x14ac:dyDescent="0.25">
      <c r="A16" s="188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</row>
    <row r="17" spans="1:13" x14ac:dyDescent="0.25">
      <c r="A17" s="188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</row>
    <row r="18" spans="1:13" x14ac:dyDescent="0.25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</row>
    <row r="19" spans="1:13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</row>
    <row r="20" spans="1:13" x14ac:dyDescent="0.25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</row>
    <row r="21" spans="1:13" ht="15.75" x14ac:dyDescent="0.25">
      <c r="A21" s="189" t="s">
        <v>371</v>
      </c>
      <c r="B21" s="189"/>
      <c r="C21" s="189"/>
      <c r="D21" s="189"/>
      <c r="E21" s="189"/>
      <c r="F21" s="189"/>
      <c r="G21" s="189" t="s">
        <v>372</v>
      </c>
      <c r="H21" s="189"/>
      <c r="I21" s="189"/>
      <c r="J21" s="189"/>
      <c r="K21" s="189"/>
      <c r="L21" s="189"/>
      <c r="M21" s="189"/>
    </row>
    <row r="22" spans="1:13" x14ac:dyDescent="0.25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</row>
    <row r="23" spans="1:13" x14ac:dyDescent="0.25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</row>
    <row r="24" spans="1:13" x14ac:dyDescent="0.25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</row>
    <row r="25" spans="1:13" x14ac:dyDescent="0.25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</row>
    <row r="26" spans="1:13" x14ac:dyDescent="0.25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</row>
    <row r="27" spans="1:13" x14ac:dyDescent="0.25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</row>
    <row r="28" spans="1:13" x14ac:dyDescent="0.25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</row>
    <row r="29" spans="1:13" x14ac:dyDescent="0.25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</row>
    <row r="30" spans="1:13" x14ac:dyDescent="0.25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</row>
    <row r="31" spans="1:13" x14ac:dyDescent="0.25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</row>
    <row r="32" spans="1:13" x14ac:dyDescent="0.25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</row>
    <row r="33" spans="1:13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</row>
    <row r="34" spans="1:13" x14ac:dyDescent="0.25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</row>
    <row r="35" spans="1:13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</row>
    <row r="36" spans="1:13" x14ac:dyDescent="0.25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</row>
    <row r="37" spans="1:13" x14ac:dyDescent="0.25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</row>
    <row r="38" spans="1:13" x14ac:dyDescent="0.25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</row>
    <row r="39" spans="1:13" ht="15.75" x14ac:dyDescent="0.25">
      <c r="A39" s="189" t="s">
        <v>373</v>
      </c>
      <c r="B39" s="189"/>
      <c r="C39" s="189"/>
      <c r="D39" s="189"/>
      <c r="E39" s="189"/>
      <c r="F39" s="189"/>
      <c r="G39" s="189" t="s">
        <v>374</v>
      </c>
      <c r="H39" s="189"/>
      <c r="I39" s="189"/>
      <c r="J39" s="189"/>
      <c r="K39" s="189"/>
      <c r="L39" s="189"/>
      <c r="M39" s="189"/>
    </row>
    <row r="40" spans="1:13" x14ac:dyDescent="0.25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</row>
    <row r="41" spans="1:13" x14ac:dyDescent="0.25">
      <c r="A41" s="188"/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</row>
    <row r="42" spans="1:13" x14ac:dyDescent="0.25">
      <c r="A42" s="188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</row>
    <row r="43" spans="1:13" x14ac:dyDescent="0.25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</row>
    <row r="44" spans="1:13" x14ac:dyDescent="0.25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</row>
    <row r="45" spans="1:13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</row>
    <row r="46" spans="1:13" x14ac:dyDescent="0.25">
      <c r="A46" s="188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</row>
    <row r="47" spans="1:13" x14ac:dyDescent="0.25">
      <c r="A47" s="188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</row>
    <row r="48" spans="1:13" x14ac:dyDescent="0.25">
      <c r="A48" s="188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</row>
    <row r="49" spans="1:13" x14ac:dyDescent="0.25">
      <c r="A49" s="188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</row>
    <row r="50" spans="1:13" x14ac:dyDescent="0.25">
      <c r="A50" s="188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</row>
    <row r="51" spans="1:13" x14ac:dyDescent="0.25">
      <c r="A51" s="188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</row>
    <row r="52" spans="1:13" x14ac:dyDescent="0.25">
      <c r="A52" s="188"/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</row>
    <row r="53" spans="1:13" x14ac:dyDescent="0.25">
      <c r="A53" s="188"/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</row>
    <row r="54" spans="1:13" x14ac:dyDescent="0.2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</row>
    <row r="55" spans="1:13" x14ac:dyDescent="0.25">
      <c r="A55" s="188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</row>
    <row r="56" spans="1:13" x14ac:dyDescent="0.25">
      <c r="A56" s="188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</row>
    <row r="57" spans="1:13" ht="15.75" x14ac:dyDescent="0.25">
      <c r="A57" s="189" t="s">
        <v>375</v>
      </c>
      <c r="B57" s="189"/>
      <c r="C57" s="189"/>
      <c r="D57" s="189"/>
      <c r="E57" s="189"/>
      <c r="F57" s="189"/>
      <c r="G57" s="189" t="s">
        <v>376</v>
      </c>
      <c r="H57" s="189"/>
      <c r="I57" s="189"/>
      <c r="J57" s="189"/>
      <c r="K57" s="189"/>
      <c r="L57" s="189"/>
      <c r="M57" s="189"/>
    </row>
    <row r="58" spans="1:13" x14ac:dyDescent="0.25">
      <c r="A58" s="188"/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</row>
    <row r="59" spans="1:13" x14ac:dyDescent="0.25">
      <c r="A59" s="188"/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</row>
    <row r="60" spans="1:13" x14ac:dyDescent="0.25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</row>
    <row r="61" spans="1:13" x14ac:dyDescent="0.25">
      <c r="A61" s="188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</row>
    <row r="62" spans="1:13" x14ac:dyDescent="0.25">
      <c r="A62" s="188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</row>
    <row r="63" spans="1:13" x14ac:dyDescent="0.25">
      <c r="A63" s="188"/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</row>
    <row r="64" spans="1:13" x14ac:dyDescent="0.25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</row>
    <row r="65" spans="1:13" x14ac:dyDescent="0.25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</row>
    <row r="66" spans="1:13" x14ac:dyDescent="0.25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</row>
    <row r="67" spans="1:13" x14ac:dyDescent="0.25">
      <c r="A67" s="188"/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</row>
    <row r="68" spans="1:13" x14ac:dyDescent="0.25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</row>
    <row r="69" spans="1:13" x14ac:dyDescent="0.25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</row>
    <row r="70" spans="1:13" x14ac:dyDescent="0.25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</row>
    <row r="71" spans="1:13" x14ac:dyDescent="0.25">
      <c r="A71" s="188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</row>
    <row r="72" spans="1:13" x14ac:dyDescent="0.25">
      <c r="A72" s="188"/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</row>
    <row r="73" spans="1:13" x14ac:dyDescent="0.25">
      <c r="A73" s="188"/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</row>
    <row r="74" spans="1:13" x14ac:dyDescent="0.25">
      <c r="A74" s="188"/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</row>
    <row r="75" spans="1:13" ht="15.75" x14ac:dyDescent="0.25">
      <c r="A75" s="189" t="s">
        <v>378</v>
      </c>
      <c r="B75" s="189"/>
      <c r="C75" s="189"/>
      <c r="D75" s="189"/>
      <c r="E75" s="189"/>
      <c r="F75" s="189"/>
      <c r="G75" s="189" t="s">
        <v>377</v>
      </c>
      <c r="H75" s="189"/>
      <c r="I75" s="189"/>
      <c r="J75" s="189"/>
      <c r="K75" s="189"/>
      <c r="L75" s="189"/>
      <c r="M75" s="189"/>
    </row>
    <row r="76" spans="1:13" x14ac:dyDescent="0.25">
      <c r="A76" s="188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</row>
    <row r="77" spans="1:13" x14ac:dyDescent="0.25">
      <c r="A77" s="188"/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</row>
    <row r="78" spans="1:13" x14ac:dyDescent="0.25">
      <c r="A78" s="188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</row>
    <row r="79" spans="1:13" x14ac:dyDescent="0.25">
      <c r="A79" s="188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</row>
    <row r="80" spans="1:13" x14ac:dyDescent="0.25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</row>
    <row r="81" spans="1:13" x14ac:dyDescent="0.25">
      <c r="A81" s="188"/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</row>
    <row r="82" spans="1:13" x14ac:dyDescent="0.25">
      <c r="A82" s="188"/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</row>
    <row r="83" spans="1:13" x14ac:dyDescent="0.25">
      <c r="A83" s="188"/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</row>
    <row r="84" spans="1:13" x14ac:dyDescent="0.25">
      <c r="A84" s="188"/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</row>
    <row r="85" spans="1:13" x14ac:dyDescent="0.25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</row>
    <row r="86" spans="1:13" x14ac:dyDescent="0.25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</row>
    <row r="87" spans="1:13" x14ac:dyDescent="0.25">
      <c r="A87" s="188"/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</row>
    <row r="88" spans="1:13" x14ac:dyDescent="0.25">
      <c r="A88" s="188"/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</row>
    <row r="89" spans="1:13" x14ac:dyDescent="0.25">
      <c r="A89" s="188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</row>
    <row r="90" spans="1:13" x14ac:dyDescent="0.25">
      <c r="A90" s="188"/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</row>
    <row r="91" spans="1:13" x14ac:dyDescent="0.25">
      <c r="A91" s="188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</row>
    <row r="92" spans="1:13" x14ac:dyDescent="0.25">
      <c r="A92" s="188"/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</row>
    <row r="93" spans="1:13" ht="15.75" x14ac:dyDescent="0.25">
      <c r="A93" s="189" t="s">
        <v>119</v>
      </c>
      <c r="B93" s="189"/>
      <c r="C93" s="189"/>
      <c r="D93" s="189"/>
      <c r="E93" s="189"/>
      <c r="F93" s="189"/>
      <c r="G93" s="189" t="s">
        <v>120</v>
      </c>
      <c r="H93" s="189"/>
      <c r="I93" s="189"/>
      <c r="J93" s="189"/>
      <c r="K93" s="189"/>
      <c r="L93" s="189"/>
      <c r="M93" s="189"/>
    </row>
    <row r="94" spans="1:13" x14ac:dyDescent="0.25">
      <c r="A94" s="188"/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</row>
    <row r="95" spans="1:13" x14ac:dyDescent="0.25">
      <c r="A95" s="188"/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</row>
    <row r="96" spans="1:13" x14ac:dyDescent="0.25">
      <c r="A96" s="188"/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</row>
    <row r="97" spans="1:13" x14ac:dyDescent="0.25">
      <c r="A97" s="188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3" x14ac:dyDescent="0.25">
      <c r="A98" s="188"/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</row>
    <row r="99" spans="1:13" x14ac:dyDescent="0.25">
      <c r="A99" s="188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</row>
    <row r="100" spans="1:13" x14ac:dyDescent="0.25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</row>
    <row r="101" spans="1:13" x14ac:dyDescent="0.25">
      <c r="A101" s="188"/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</row>
    <row r="102" spans="1:13" x14ac:dyDescent="0.25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</row>
    <row r="103" spans="1:13" x14ac:dyDescent="0.25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</row>
    <row r="104" spans="1:13" x14ac:dyDescent="0.25">
      <c r="A104" s="188"/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</row>
    <row r="105" spans="1:13" x14ac:dyDescent="0.25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</row>
    <row r="106" spans="1:13" x14ac:dyDescent="0.25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</row>
    <row r="107" spans="1:13" x14ac:dyDescent="0.25">
      <c r="A107" s="188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</row>
    <row r="108" spans="1:13" x14ac:dyDescent="0.25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</row>
    <row r="109" spans="1:13" x14ac:dyDescent="0.25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</row>
    <row r="110" spans="1:13" x14ac:dyDescent="0.25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</row>
    <row r="111" spans="1:13" ht="15.75" x14ac:dyDescent="0.25">
      <c r="A111" s="189" t="s">
        <v>122</v>
      </c>
      <c r="B111" s="189"/>
      <c r="C111" s="189"/>
      <c r="D111" s="189"/>
      <c r="E111" s="189"/>
      <c r="F111" s="189"/>
      <c r="G111" s="189" t="s">
        <v>123</v>
      </c>
      <c r="H111" s="189"/>
      <c r="I111" s="189"/>
      <c r="J111" s="189"/>
      <c r="K111" s="189"/>
      <c r="L111" s="189"/>
      <c r="M111" s="189"/>
    </row>
    <row r="112" spans="1:13" x14ac:dyDescent="0.25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</row>
    <row r="113" spans="1:13" x14ac:dyDescent="0.25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</row>
    <row r="114" spans="1:13" x14ac:dyDescent="0.25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</row>
    <row r="115" spans="1:13" x14ac:dyDescent="0.25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</row>
    <row r="116" spans="1:13" x14ac:dyDescent="0.25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</row>
    <row r="117" spans="1:13" x14ac:dyDescent="0.25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</row>
    <row r="118" spans="1:13" x14ac:dyDescent="0.25">
      <c r="A118" s="188"/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</row>
    <row r="119" spans="1:13" x14ac:dyDescent="0.25">
      <c r="A119" s="188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</row>
    <row r="120" spans="1:13" x14ac:dyDescent="0.25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</row>
    <row r="121" spans="1:13" x14ac:dyDescent="0.25">
      <c r="A121" s="188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</row>
    <row r="122" spans="1:13" x14ac:dyDescent="0.25">
      <c r="A122" s="188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</row>
    <row r="123" spans="1:13" x14ac:dyDescent="0.25">
      <c r="A123" s="188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</row>
    <row r="124" spans="1:13" x14ac:dyDescent="0.25">
      <c r="A124" s="188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</row>
    <row r="125" spans="1:13" x14ac:dyDescent="0.25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</row>
    <row r="126" spans="1:13" x14ac:dyDescent="0.25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</row>
    <row r="127" spans="1:13" x14ac:dyDescent="0.25">
      <c r="A127" s="188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</row>
    <row r="128" spans="1:13" x14ac:dyDescent="0.25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</row>
    <row r="129" spans="1:13" ht="15.75" x14ac:dyDescent="0.25">
      <c r="A129" s="189" t="s">
        <v>121</v>
      </c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BM 01</vt:lpstr>
      <vt:lpstr>RELATÓRIO FOTOGRÁFICO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2020-10-30T02:17:16Z</cp:lastPrinted>
  <dcterms:created xsi:type="dcterms:W3CDTF">2019-12-12T02:05:48Z</dcterms:created>
  <dcterms:modified xsi:type="dcterms:W3CDTF">2021-01-15T16:48:47Z</dcterms:modified>
</cp:coreProperties>
</file>