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3040" windowHeight="9096"/>
  </bookViews>
  <sheets>
    <sheet name="Table 1" sheetId="1" r:id="rId1"/>
    <sheet name="Memorial" sheetId="3" r:id="rId2"/>
    <sheet name="Fotográfico" sheetId="2" r:id="rId3"/>
  </sheets>
  <definedNames>
    <definedName name="_xlnm.Print_Area" localSheetId="2">Fotográfico!$A$1:$M$56</definedName>
    <definedName name="_xlnm.Print_Area" localSheetId="1">Memorial!$A$1:$M$65</definedName>
  </definedNames>
  <calcPr calcId="152511"/>
</workbook>
</file>

<file path=xl/calcChain.xml><?xml version="1.0" encoding="utf-8"?>
<calcChain xmlns="http://schemas.openxmlformats.org/spreadsheetml/2006/main">
  <c r="Q37" i="1" l="1"/>
  <c r="Q58" i="1"/>
  <c r="Q122" i="1"/>
  <c r="P110" i="1" l="1"/>
  <c r="P109" i="1"/>
  <c r="P108" i="1"/>
  <c r="P106" i="1"/>
  <c r="P104" i="1"/>
  <c r="P92" i="1"/>
  <c r="P91" i="1"/>
  <c r="P90" i="1"/>
  <c r="P88" i="1"/>
  <c r="P86" i="1"/>
  <c r="B51" i="3"/>
  <c r="K46" i="3"/>
  <c r="K45" i="3"/>
  <c r="J68" i="1"/>
  <c r="P68" i="1" s="1"/>
  <c r="O68" i="1"/>
  <c r="Q30" i="1"/>
  <c r="K30" i="1"/>
  <c r="K29" i="1"/>
  <c r="O30" i="1"/>
  <c r="P30" i="1" s="1"/>
  <c r="Q29" i="1"/>
  <c r="P29" i="1"/>
  <c r="O29" i="1"/>
  <c r="J30" i="1"/>
  <c r="J29" i="1"/>
  <c r="C33" i="3"/>
  <c r="K33" i="3" s="1"/>
  <c r="K35" i="3" s="1"/>
  <c r="K47" i="3" l="1"/>
  <c r="K53" i="3" s="1"/>
  <c r="K56" i="3" s="1"/>
  <c r="K57" i="3" s="1"/>
  <c r="K68" i="1"/>
  <c r="B22" i="3"/>
  <c r="K16" i="3"/>
  <c r="C14" i="3"/>
  <c r="K14" i="3" s="1"/>
  <c r="K18" i="3" l="1"/>
  <c r="K24" i="3" s="1"/>
  <c r="K27" i="3" s="1"/>
  <c r="N69" i="1"/>
  <c r="N67" i="1"/>
  <c r="N66" i="1"/>
  <c r="N64" i="1"/>
  <c r="N62" i="1"/>
  <c r="P69" i="1"/>
  <c r="P67" i="1"/>
  <c r="P66" i="1"/>
  <c r="P64" i="1"/>
  <c r="P62" i="1"/>
  <c r="O109" i="1" l="1"/>
  <c r="Q109" i="1" s="1"/>
  <c r="O110" i="1"/>
  <c r="Q110" i="1" s="1"/>
  <c r="J109" i="1"/>
  <c r="K109" i="1" s="1"/>
  <c r="J110" i="1"/>
  <c r="K110" i="1" s="1"/>
  <c r="O91" i="1"/>
  <c r="Q91" i="1" s="1"/>
  <c r="O92" i="1"/>
  <c r="Q92" i="1" s="1"/>
  <c r="J91" i="1"/>
  <c r="K91" i="1" s="1"/>
  <c r="J92" i="1"/>
  <c r="K92" i="1" s="1"/>
  <c r="O88" i="1"/>
  <c r="Q88" i="1" s="1"/>
  <c r="J88" i="1"/>
  <c r="K88" i="1" s="1"/>
  <c r="Q93" i="1" l="1"/>
  <c r="M93" i="1"/>
  <c r="K98" i="1" l="1"/>
  <c r="M98" i="1"/>
  <c r="Q98" i="1" s="1"/>
  <c r="O69" i="1" l="1"/>
  <c r="J67" i="1"/>
  <c r="K67" i="1" s="1"/>
  <c r="J69" i="1"/>
  <c r="K69" i="1" s="1"/>
  <c r="O67" i="1"/>
  <c r="O64" i="1"/>
  <c r="J64" i="1"/>
  <c r="K64" i="1" s="1"/>
  <c r="N46" i="1" l="1"/>
  <c r="N47" i="1"/>
  <c r="N48" i="1"/>
  <c r="N45" i="1"/>
  <c r="N43" i="1"/>
  <c r="N41" i="1"/>
  <c r="N26" i="1"/>
  <c r="N27" i="1"/>
  <c r="V30" i="3" l="1"/>
  <c r="K38" i="3" l="1"/>
  <c r="K39" i="3" s="1"/>
  <c r="J27" i="1"/>
  <c r="K27" i="1" s="1"/>
  <c r="O27" i="1"/>
  <c r="P27" i="1" s="1"/>
  <c r="O26" i="1"/>
  <c r="P26" i="1" s="1"/>
  <c r="J26" i="1"/>
  <c r="K26" i="1" s="1"/>
  <c r="O46" i="1" l="1"/>
  <c r="P46" i="1" s="1"/>
  <c r="O47" i="1"/>
  <c r="P47" i="1" s="1"/>
  <c r="O48" i="1"/>
  <c r="P48" i="1" s="1"/>
  <c r="J46" i="1"/>
  <c r="K46" i="1" s="1"/>
  <c r="J47" i="1"/>
  <c r="K47" i="1" s="1"/>
  <c r="J48" i="1"/>
  <c r="K48" i="1" s="1"/>
  <c r="N25" i="1"/>
  <c r="N18" i="1"/>
  <c r="N16" i="1"/>
  <c r="N14" i="1"/>
  <c r="N13" i="1"/>
  <c r="K28" i="3" l="1"/>
  <c r="O25" i="1"/>
  <c r="P25" i="1" s="1"/>
  <c r="J25" i="1"/>
  <c r="K25" i="1" s="1"/>
  <c r="O14" i="1"/>
  <c r="P14" i="1" s="1"/>
  <c r="J14" i="1"/>
  <c r="K14" i="1" s="1"/>
  <c r="M117" i="1"/>
  <c r="Q117" i="1" s="1"/>
  <c r="K117" i="1"/>
  <c r="M116" i="1"/>
  <c r="Q116" i="1" s="1"/>
  <c r="K116" i="1"/>
  <c r="M114" i="1"/>
  <c r="Q114" i="1" s="1"/>
  <c r="K114" i="1"/>
  <c r="M113" i="1"/>
  <c r="Q113" i="1" s="1"/>
  <c r="K113" i="1"/>
  <c r="M112" i="1"/>
  <c r="Q112" i="1" s="1"/>
  <c r="K112" i="1"/>
  <c r="M110" i="1"/>
  <c r="M109" i="1"/>
  <c r="O108" i="1"/>
  <c r="M108" i="1"/>
  <c r="J108" i="1"/>
  <c r="K108" i="1" s="1"/>
  <c r="O104" i="1"/>
  <c r="M104" i="1"/>
  <c r="J104" i="1"/>
  <c r="K104" i="1" s="1"/>
  <c r="M99" i="1"/>
  <c r="Q99" i="1" s="1"/>
  <c r="K99" i="1"/>
  <c r="P97" i="1"/>
  <c r="P93" i="1" s="1"/>
  <c r="O97" i="1"/>
  <c r="O93" i="1" s="1"/>
  <c r="N97" i="1"/>
  <c r="N93" i="1" s="1"/>
  <c r="M96" i="1"/>
  <c r="Q96" i="1" s="1"/>
  <c r="K96" i="1"/>
  <c r="M95" i="1"/>
  <c r="Q95" i="1" s="1"/>
  <c r="K95" i="1"/>
  <c r="M94" i="1"/>
  <c r="K94" i="1"/>
  <c r="M92" i="1"/>
  <c r="M91" i="1"/>
  <c r="O90" i="1"/>
  <c r="M90" i="1"/>
  <c r="J90" i="1"/>
  <c r="K90" i="1" s="1"/>
  <c r="O86" i="1"/>
  <c r="M86" i="1"/>
  <c r="J86" i="1"/>
  <c r="K86" i="1" s="1"/>
  <c r="P79" i="1"/>
  <c r="O79" i="1"/>
  <c r="N79" i="1"/>
  <c r="N75" i="1"/>
  <c r="O75" i="1"/>
  <c r="P75" i="1"/>
  <c r="M78" i="1"/>
  <c r="Q78" i="1" s="1"/>
  <c r="K78" i="1"/>
  <c r="M77" i="1"/>
  <c r="Q77" i="1" s="1"/>
  <c r="K77" i="1"/>
  <c r="M76" i="1"/>
  <c r="Q76" i="1" s="1"/>
  <c r="K76" i="1"/>
  <c r="M74" i="1"/>
  <c r="Q74" i="1" s="1"/>
  <c r="K74" i="1"/>
  <c r="M73" i="1"/>
  <c r="Q73" i="1" s="1"/>
  <c r="K73" i="1"/>
  <c r="M72" i="1"/>
  <c r="Q72" i="1" s="1"/>
  <c r="K72" i="1"/>
  <c r="M71" i="1"/>
  <c r="Q71" i="1" s="1"/>
  <c r="K71" i="1"/>
  <c r="M69" i="1"/>
  <c r="Q69" i="1" s="1"/>
  <c r="M68" i="1"/>
  <c r="Q68" i="1" s="1"/>
  <c r="M67" i="1"/>
  <c r="Q67" i="1" s="1"/>
  <c r="O66" i="1"/>
  <c r="M66" i="1"/>
  <c r="J66" i="1"/>
  <c r="K66" i="1" s="1"/>
  <c r="O62" i="1"/>
  <c r="M62" i="1"/>
  <c r="J62" i="1"/>
  <c r="K62" i="1" s="1"/>
  <c r="M57" i="1"/>
  <c r="Q57" i="1" s="1"/>
  <c r="K57" i="1"/>
  <c r="M56" i="1"/>
  <c r="Q56" i="1" s="1"/>
  <c r="K56" i="1"/>
  <c r="M55" i="1"/>
  <c r="K55" i="1"/>
  <c r="P54" i="1"/>
  <c r="O54" i="1"/>
  <c r="N54" i="1"/>
  <c r="N49" i="1"/>
  <c r="O49" i="1"/>
  <c r="P49" i="1"/>
  <c r="M53" i="1"/>
  <c r="Q53" i="1" s="1"/>
  <c r="K53" i="1"/>
  <c r="M52" i="1"/>
  <c r="Q52" i="1" s="1"/>
  <c r="K52" i="1"/>
  <c r="M51" i="1"/>
  <c r="Q51" i="1" s="1"/>
  <c r="K51" i="1"/>
  <c r="M50" i="1"/>
  <c r="Q50" i="1" s="1"/>
  <c r="K50" i="1"/>
  <c r="M48" i="1"/>
  <c r="Q48" i="1" s="1"/>
  <c r="M47" i="1"/>
  <c r="Q47" i="1" s="1"/>
  <c r="M46" i="1"/>
  <c r="Q46" i="1" s="1"/>
  <c r="O45" i="1"/>
  <c r="P45" i="1" s="1"/>
  <c r="M45" i="1"/>
  <c r="J45" i="1"/>
  <c r="K45" i="1" s="1"/>
  <c r="O41" i="1"/>
  <c r="P41" i="1" s="1"/>
  <c r="M41" i="1"/>
  <c r="J41" i="1"/>
  <c r="K41" i="1" s="1"/>
  <c r="M24" i="1"/>
  <c r="Q24" i="1" s="1"/>
  <c r="N15" i="1"/>
  <c r="N33" i="1"/>
  <c r="O33" i="1"/>
  <c r="P33" i="1"/>
  <c r="N28" i="1"/>
  <c r="O28" i="1"/>
  <c r="P28" i="1"/>
  <c r="M31" i="1"/>
  <c r="Q31" i="1" s="1"/>
  <c r="K31" i="1"/>
  <c r="M30" i="1"/>
  <c r="M26" i="1"/>
  <c r="Q26" i="1" s="1"/>
  <c r="M23" i="1"/>
  <c r="Q23" i="1" s="1"/>
  <c r="K23" i="1"/>
  <c r="Q66" i="1" l="1"/>
  <c r="Q108" i="1"/>
  <c r="Q104" i="1"/>
  <c r="Q94" i="1"/>
  <c r="Q90" i="1"/>
  <c r="Q86" i="1"/>
  <c r="M75" i="1"/>
  <c r="Q75" i="1"/>
  <c r="Q62" i="1"/>
  <c r="Q49" i="1"/>
  <c r="M54" i="1"/>
  <c r="M49" i="1"/>
  <c r="Q55" i="1"/>
  <c r="Q54" i="1" s="1"/>
  <c r="Q45" i="1"/>
  <c r="Q41" i="1"/>
  <c r="O106" i="1" l="1"/>
  <c r="J106" i="1"/>
  <c r="K106" i="1" s="1"/>
  <c r="K80" i="1" l="1"/>
  <c r="K81" i="1"/>
  <c r="O43" i="1"/>
  <c r="P43" i="1" s="1"/>
  <c r="J43" i="1"/>
  <c r="K43" i="1" s="1"/>
  <c r="J18" i="1"/>
  <c r="K18" i="1" s="1"/>
  <c r="J16" i="1" l="1"/>
  <c r="K16" i="1" s="1"/>
  <c r="J13" i="1"/>
  <c r="K13" i="1" s="1"/>
  <c r="O18" i="1"/>
  <c r="P18" i="1" s="1"/>
  <c r="O16" i="1"/>
  <c r="O13" i="1"/>
  <c r="P13" i="1" s="1"/>
  <c r="P16" i="1" l="1"/>
  <c r="P15" i="1" s="1"/>
  <c r="O15" i="1"/>
  <c r="P115" i="1" l="1"/>
  <c r="O115" i="1"/>
  <c r="N115" i="1"/>
  <c r="P111" i="1"/>
  <c r="O111" i="1"/>
  <c r="N111" i="1"/>
  <c r="P107" i="1"/>
  <c r="O107" i="1"/>
  <c r="N107" i="1"/>
  <c r="M106" i="1"/>
  <c r="Q106" i="1" s="1"/>
  <c r="P105" i="1"/>
  <c r="O105" i="1"/>
  <c r="N105" i="1"/>
  <c r="M103" i="1"/>
  <c r="P103" i="1"/>
  <c r="O103" i="1"/>
  <c r="N103" i="1"/>
  <c r="P89" i="1"/>
  <c r="O89" i="1"/>
  <c r="N89" i="1"/>
  <c r="M88" i="1"/>
  <c r="P87" i="1"/>
  <c r="O87" i="1"/>
  <c r="N87" i="1"/>
  <c r="M85" i="1"/>
  <c r="P85" i="1"/>
  <c r="O85" i="1"/>
  <c r="N85" i="1"/>
  <c r="N70" i="1"/>
  <c r="O70" i="1"/>
  <c r="P70" i="1"/>
  <c r="N63" i="1"/>
  <c r="O63" i="1"/>
  <c r="P63" i="1"/>
  <c r="N65" i="1"/>
  <c r="O65" i="1"/>
  <c r="P65" i="1"/>
  <c r="M64" i="1"/>
  <c r="Q64" i="1" s="1"/>
  <c r="Q61" i="1"/>
  <c r="N61" i="1"/>
  <c r="O61" i="1"/>
  <c r="P61" i="1"/>
  <c r="M80" i="1"/>
  <c r="M81" i="1"/>
  <c r="Q81" i="1" s="1"/>
  <c r="N44" i="1"/>
  <c r="O44" i="1"/>
  <c r="P44" i="1"/>
  <c r="N42" i="1"/>
  <c r="O42" i="1"/>
  <c r="P42" i="1"/>
  <c r="N40" i="1"/>
  <c r="O40" i="1"/>
  <c r="P40" i="1"/>
  <c r="M43" i="1"/>
  <c r="Q43" i="1" s="1"/>
  <c r="Q40" i="1"/>
  <c r="K32" i="1"/>
  <c r="K34" i="1"/>
  <c r="K35" i="1"/>
  <c r="K36" i="1"/>
  <c r="K21" i="1"/>
  <c r="K22" i="1"/>
  <c r="K24" i="1"/>
  <c r="K20" i="1"/>
  <c r="N19" i="1"/>
  <c r="O19" i="1"/>
  <c r="P19" i="1"/>
  <c r="O12" i="1"/>
  <c r="P12" i="1"/>
  <c r="N12" i="1"/>
  <c r="N17" i="1"/>
  <c r="P17" i="1"/>
  <c r="O17" i="1"/>
  <c r="M29" i="1"/>
  <c r="M32" i="1"/>
  <c r="Q32" i="1" s="1"/>
  <c r="M34" i="1"/>
  <c r="M35" i="1"/>
  <c r="Q35" i="1" s="1"/>
  <c r="M36" i="1"/>
  <c r="Q36" i="1" s="1"/>
  <c r="M21" i="1"/>
  <c r="Q21" i="1" s="1"/>
  <c r="M22" i="1"/>
  <c r="Q22" i="1" s="1"/>
  <c r="M25" i="1"/>
  <c r="Q25" i="1" s="1"/>
  <c r="M27" i="1"/>
  <c r="Q27" i="1" s="1"/>
  <c r="M20" i="1"/>
  <c r="Q20" i="1" s="1"/>
  <c r="M18" i="1"/>
  <c r="Q18" i="1" s="1"/>
  <c r="M16" i="1"/>
  <c r="Q16" i="1" s="1"/>
  <c r="Q15" i="1" s="1"/>
  <c r="M14" i="1"/>
  <c r="Q14" i="1" s="1"/>
  <c r="M13" i="1"/>
  <c r="Q13" i="1" s="1"/>
  <c r="N100" i="1" l="1"/>
  <c r="O100" i="1"/>
  <c r="P100" i="1"/>
  <c r="P82" i="1"/>
  <c r="N82" i="1"/>
  <c r="O82" i="1"/>
  <c r="N58" i="1"/>
  <c r="Q80" i="1"/>
  <c r="Q79" i="1" s="1"/>
  <c r="M79" i="1"/>
  <c r="P58" i="1"/>
  <c r="O58" i="1"/>
  <c r="Q34" i="1"/>
  <c r="Q33" i="1" s="1"/>
  <c r="M33" i="1"/>
  <c r="Q28" i="1"/>
  <c r="M28" i="1"/>
  <c r="Q19" i="1"/>
  <c r="Q17" i="1"/>
  <c r="M17" i="1"/>
  <c r="M115" i="1"/>
  <c r="M12" i="1"/>
  <c r="M15" i="1"/>
  <c r="M63" i="1"/>
  <c r="M40" i="1"/>
  <c r="N118" i="1"/>
  <c r="O118" i="1"/>
  <c r="P118" i="1"/>
  <c r="M111" i="1"/>
  <c r="Q111" i="1"/>
  <c r="M107" i="1"/>
  <c r="M105" i="1"/>
  <c r="Q105" i="1"/>
  <c r="Q103" i="1"/>
  <c r="Q107" i="1"/>
  <c r="Q115" i="1"/>
  <c r="M19" i="1"/>
  <c r="M65" i="1"/>
  <c r="M61" i="1"/>
  <c r="M42" i="1"/>
  <c r="Q65" i="1"/>
  <c r="Q63" i="1"/>
  <c r="M70" i="1"/>
  <c r="M87" i="1"/>
  <c r="Q87" i="1"/>
  <c r="Q89" i="1"/>
  <c r="M89" i="1"/>
  <c r="Q85" i="1"/>
  <c r="Q70" i="1"/>
  <c r="M44" i="1"/>
  <c r="Q44" i="1"/>
  <c r="Q42" i="1"/>
  <c r="Q12" i="1"/>
  <c r="N119" i="1" l="1"/>
  <c r="Q100" i="1"/>
  <c r="M100" i="1"/>
  <c r="Q82" i="1"/>
  <c r="M82" i="1"/>
  <c r="M58" i="1"/>
  <c r="M37" i="1"/>
  <c r="M118" i="1"/>
  <c r="Q118" i="1"/>
  <c r="M119" i="1" l="1"/>
  <c r="P37" i="1"/>
  <c r="P119" i="1" s="1"/>
  <c r="P120" i="1" s="1"/>
  <c r="P7" i="1" l="1"/>
  <c r="O37" i="1"/>
  <c r="O119" i="1" s="1"/>
  <c r="O120" i="1" s="1"/>
  <c r="N2" i="1" l="1"/>
  <c r="P6" i="1"/>
  <c r="N37" i="1"/>
  <c r="Q119" i="1" l="1"/>
  <c r="P8" i="1" l="1"/>
</calcChain>
</file>

<file path=xl/sharedStrings.xml><?xml version="1.0" encoding="utf-8"?>
<sst xmlns="http://schemas.openxmlformats.org/spreadsheetml/2006/main" count="547" uniqueCount="164">
  <si>
    <t>VALOR DA MEDIÇÃO (R$)</t>
  </si>
  <si>
    <t>Assentamento      de      guia      (MEIO-FIO)      em      trecho      reto, confeccionada      em      concreto      pré-fabricado,      dimensões 100x15x13x30 cm (comprimento x base inferior x base superior x altura), para vias urbanas (uso viário).</t>
  </si>
  <si>
    <t>Ordem de Serviço:</t>
  </si>
  <si>
    <t>Medição:</t>
  </si>
  <si>
    <t>Tomada de Preço</t>
  </si>
  <si>
    <t>Contrato:</t>
  </si>
  <si>
    <t>Prazo da Obra:</t>
  </si>
  <si>
    <t>dias</t>
  </si>
  <si>
    <t>Obra:</t>
  </si>
  <si>
    <t>Prazo decorrido:</t>
  </si>
  <si>
    <t>Valor do Contrato:</t>
  </si>
  <si>
    <t>Valor Acumulado das Medições: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</si>
  <si>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</si>
  <si>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</si>
  <si>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</si>
  <si>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</si>
  <si>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</si>
  <si>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</si>
  <si>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</si>
  <si>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</si>
  <si>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</si>
  <si>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</si>
  <si>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</si>
  <si>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SERVIÇOS PRELIMINARES</t>
  </si>
  <si>
    <t>-</t>
  </si>
  <si>
    <t>m²</t>
  </si>
  <si>
    <t>SERVIÇOS DE TERRAPLENAGEM</t>
  </si>
  <si>
    <t>Regularização e compactação de subleito até 20cm de espessura</t>
  </si>
  <si>
    <t>PAVIMENTAÇÃO</t>
  </si>
  <si>
    <t>m</t>
  </si>
  <si>
    <t>Pintura acrilica em piso cimentado duas demãos</t>
  </si>
  <si>
    <t>Caiação em meio fio</t>
  </si>
  <si>
    <t>Representante da Empresa Contratada</t>
  </si>
  <si>
    <t>Engenheiro Civil</t>
  </si>
  <si>
    <t>LÚCIO FLÁVIO ARAÚJO COSTA</t>
  </si>
  <si>
    <t>Prefeito Municipal de Itabaiana-PB</t>
  </si>
  <si>
    <t xml:space="preserve">Serviços   topográficos   para   pavimentação,   inclusive   nota   de serviço, acompanhamento e greide </t>
  </si>
  <si>
    <r>
      <rPr>
        <b/>
        <sz val="10"/>
        <color rgb="FFFFFFFF"/>
        <rFont val="Calibri"/>
        <family val="2"/>
      </rPr>
      <t>Firma: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</si>
  <si>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</si>
  <si>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Saldo do Contrato :</t>
    </r>
  </si>
  <si>
    <r>
      <rPr>
        <b/>
        <sz val="10"/>
        <color rgb="FFFFFFFF"/>
        <rFont val="Calibri"/>
        <family val="2"/>
      </rPr>
      <t>TOTAL GERAL</t>
    </r>
  </si>
  <si>
    <t>Soma Med. Ant.</t>
  </si>
  <si>
    <t>Marcos Felipe Moraes e Oliveira</t>
  </si>
  <si>
    <t>1.0</t>
  </si>
  <si>
    <t>1.1</t>
  </si>
  <si>
    <t>1.2</t>
  </si>
  <si>
    <t>2.0</t>
  </si>
  <si>
    <t>2.1</t>
  </si>
  <si>
    <t>3.0</t>
  </si>
  <si>
    <t>3.1</t>
  </si>
  <si>
    <t>3.2</t>
  </si>
  <si>
    <t>3.3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</si>
  <si>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</si>
  <si>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</si>
  <si>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</si>
  <si>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</si>
  <si>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</si>
  <si>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</si>
  <si>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</si>
  <si>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</si>
  <si>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</si>
  <si>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5.3</t>
  </si>
  <si>
    <t>5.4</t>
  </si>
  <si>
    <t>m³</t>
  </si>
  <si>
    <t>4.6</t>
  </si>
  <si>
    <t>4.7</t>
  </si>
  <si>
    <t>4.8</t>
  </si>
  <si>
    <t>5.6</t>
  </si>
  <si>
    <t>5.7</t>
  </si>
  <si>
    <t>PREFEITURA MUNICIPAL DE ITABAIANA</t>
  </si>
  <si>
    <t>QUANTITATIVOS</t>
  </si>
  <si>
    <r>
      <rPr>
        <b/>
        <sz val="10"/>
        <color rgb="FFFFFFFF"/>
        <rFont val="Calibri"/>
        <family val="2"/>
      </rPr>
      <t>OBRA:</t>
    </r>
  </si>
  <si>
    <r>
      <rPr>
        <b/>
        <sz val="10"/>
        <color rgb="FFFFFFFF"/>
        <rFont val="Calibri"/>
        <family val="2"/>
      </rPr>
      <t>PAVIMENTAÇÃO EM PARALELEPÍPEDOS EM DIVERSAS RUAS DE ITABAIANA-PB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</si>
  <si>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</si>
  <si>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</si>
  <si>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</si>
  <si>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t>Descrição</t>
  </si>
  <si>
    <t>Comprim</t>
  </si>
  <si>
    <t>Largura</t>
  </si>
  <si>
    <t>Área</t>
  </si>
  <si>
    <t>TOTAL MEDIDO</t>
  </si>
  <si>
    <t>MEDIÇÕES ANTERIORES</t>
  </si>
  <si>
    <t>MEDIÇÃO ATUAL</t>
  </si>
  <si>
    <t>TOTAL ACUMULADO</t>
  </si>
  <si>
    <t>Comprim.</t>
  </si>
  <si>
    <t xml:space="preserve">FOTO 13 Pavimentação em paralel. na Rua Antonio B. Jácome </t>
  </si>
  <si>
    <t xml:space="preserve">FOTO 14 Pavimentação em paralel. na Rua Antonio B. Jácome </t>
  </si>
  <si>
    <t xml:space="preserve">FOTO 15 Pavimentação em paralel. na Rua Antonio B. Jácome </t>
  </si>
  <si>
    <t xml:space="preserve">FOTO 16 Pavimentação em paralel. na Rua Antonio B. Jácome </t>
  </si>
  <si>
    <t>Unidade Administrativa: Secret. de Desenvolv. Urbano e Controle Ambiental</t>
  </si>
  <si>
    <t>FOTO 17 Placa de Obra</t>
  </si>
  <si>
    <t>0095/2020-CPL</t>
  </si>
  <si>
    <t>004/2020</t>
  </si>
  <si>
    <t>PAVIMENTAÇÃO EM PARALELEPÍPEDOS E DRENAGENS EM DIVERSAS RUAS DE ITABAIANA-PB (BAIRRO AÇUDE DA PEDRAS)</t>
  </si>
  <si>
    <t>I - RUA PAULO AFONSO</t>
  </si>
  <si>
    <t>Placa de Obra em chapa de aço galvanizado (4,00X2,00m)</t>
  </si>
  <si>
    <t>OBRAS DE ARTE CORRENTE</t>
  </si>
  <si>
    <t>Escavação vertical a céu aberto, incluindo carga, descarta e transporte em solo de 1a categoria com escavadeira hidráulica (caçmaba: 0,8m³ / 111 HP), frota de 2 caminhões basculantes de 18m³, DMT de 0,8 km e velocidade média 14 Km/h</t>
  </si>
  <si>
    <t>Colchão de areia</t>
  </si>
  <si>
    <t>Reaterro mecanizado de vala com escavadeira hidráulica (capacidade da caçamba: 0,8 m³ / potência: 111 hp), largura de 1,50 a 2,50 m, profundidade até 1,50 m , com solo (sem substituição) de 1ª categoria em locais com alto nível de interferência</t>
  </si>
  <si>
    <t>Boca de lobo em alvenaria tijolo maciço, revestida com argamassa de cimento e areia 1:3.(1,40M)</t>
  </si>
  <si>
    <t>Tubo de concreto para redes coletoras de águas pluviais, diametro 400 mm, junta rígida - fornecimento e assentamento</t>
  </si>
  <si>
    <t>Revestimento em paralelepípedo inc. colchão areia</t>
  </si>
  <si>
    <t>Execução de passeio (calçada) ou piso de concreto com concreto moldado in loco, acabamento convencional.</t>
  </si>
  <si>
    <t>Fornecimento e aplicação de meio fio em pedra granítica</t>
  </si>
  <si>
    <t>RAMPA DE ACESSIBILIDADE</t>
  </si>
  <si>
    <t>Concreto FCK = 15MPA, traço 1:3, 4:3, 5 (cimento/ areia média/ brita 1) - preparo mecânico com betoneira 400 L. AF_07/2016</t>
  </si>
  <si>
    <t>Lacamento/aplicação manual de concreto em fundações</t>
  </si>
  <si>
    <t>Piso podotátil em placa ciméntica, assentado com argamassa em rapa do passeio público, dimensões 25x25 cm.</t>
  </si>
  <si>
    <t>DIVERSOS</t>
  </si>
  <si>
    <t>6.0</t>
  </si>
  <si>
    <t>6.1</t>
  </si>
  <si>
    <t>Placa esmaltada para identificação NR de rua, dimensões 45x25cm</t>
  </si>
  <si>
    <t>Limpeza final da obra (varrição e remoção de entulhos)</t>
  </si>
  <si>
    <t>II - RUA ALVANIZA FERNANDES</t>
  </si>
  <si>
    <t>RAMPA DE ACESSO</t>
  </si>
  <si>
    <t>3.4</t>
  </si>
  <si>
    <t>SUB-TOTAL DA ALVANIZE FERNANDES</t>
  </si>
  <si>
    <t>III - RUA 7 DE NOVEMBRO</t>
  </si>
  <si>
    <t>SUB-TOTAL DA RUA 7 DE NOVEMBRO</t>
  </si>
  <si>
    <t>SINALIZAÇÃO VIÁRIA</t>
  </si>
  <si>
    <t>Confecção de placa de aço n° 16 galvanizada, com película retrorreflexiva tipo I + III</t>
  </si>
  <si>
    <t>Fornecimento e implantação de suporte e travessa para placa de sinalização em madeira de lei tratada 8 x 8 cm</t>
  </si>
  <si>
    <t>SUB-TOTAL DA RUA PAULO AFONSO</t>
  </si>
  <si>
    <t>IV - BAIRRO DE CAMPO GRANDE (BECO 01)</t>
  </si>
  <si>
    <t>6.2</t>
  </si>
  <si>
    <t>V - BAIRRO CAMPO GRANDE (BECO 02)</t>
  </si>
  <si>
    <t>SUB-TOTAL DO BAIRRO DE CAMPO GRANDE (BECO 01)</t>
  </si>
  <si>
    <t>SUB-TOTAL DO BAIRRO DE CAMPO GRANDE (BECO 02)</t>
  </si>
  <si>
    <t>GUSTAVO ULISSES DA LUZ BARROS - EPP</t>
  </si>
  <si>
    <t>CONSTRUTORA: GUSTAVO ULISSES DA LUZ BARROS - EPP</t>
  </si>
  <si>
    <t>TOMADA DE PEÇO: TP 004/2020</t>
  </si>
  <si>
    <t>OBRA:PAVIMENTAÇÃO EM PARALELEPÍPEDOS EM DIVERSAS RUAS DE ITABAIANA-PB (BAIRRO AÇUDE DAS PEDRAS)</t>
  </si>
  <si>
    <t>003/2020</t>
  </si>
  <si>
    <t>ORDEM DE SERVIÇO: 003/2020</t>
  </si>
  <si>
    <t>aditivo p/ elargueser a curva na Alvanize</t>
  </si>
  <si>
    <t>11,7x</t>
  </si>
  <si>
    <t>FOTO 07 Execução de revest. Em paralel. Rua 7 de Novembro</t>
  </si>
  <si>
    <t>FOTO 08 Posicionando o meio fio na Rua 7 de Novembro</t>
  </si>
  <si>
    <t>FOTO 09 Execução de revest. Em paralel. na Rua 7 de Novembro</t>
  </si>
  <si>
    <t>FOTO 10 Execução de revest. Em paralel. na Rua 7 de Novembro</t>
  </si>
  <si>
    <t>FOTO 11 Pavimentação em paralel. na Rua 7 de Novembro</t>
  </si>
  <si>
    <t>FOTO 05 Execução de revest. Em paralel. No BECO 02</t>
  </si>
  <si>
    <t>RUA PAULO AFONSO</t>
  </si>
  <si>
    <t>LADO 01</t>
  </si>
  <si>
    <t>LADO 02</t>
  </si>
  <si>
    <t>Espessura</t>
  </si>
  <si>
    <t>BM05</t>
  </si>
  <si>
    <t>DESCONTOS=</t>
  </si>
  <si>
    <t>Rampas</t>
  </si>
  <si>
    <t xml:space="preserve">TOTAL </t>
  </si>
  <si>
    <t>Outros descontos</t>
  </si>
  <si>
    <t xml:space="preserve">RAMPA DE ACESSIBILIDADE </t>
  </si>
  <si>
    <t>RAMPAS</t>
  </si>
  <si>
    <t>Quantidades</t>
  </si>
  <si>
    <t>RUA 7 DE NOVEMBRO</t>
  </si>
  <si>
    <t>22/12/2020,</t>
  </si>
  <si>
    <t>Serviço Medido: CALÇADAS E RAMPAS.</t>
  </si>
  <si>
    <t>06/11/2020 a 22/12/2020</t>
  </si>
  <si>
    <t>FOTO 01 Calçada na Rua Paulo Afonso</t>
  </si>
  <si>
    <t>FOTO 02 Calçada na Rua Paulo Afonso</t>
  </si>
  <si>
    <t>FOTO 04 Calçada na Rua 7 de Novembro</t>
  </si>
  <si>
    <t>FOTO 03 Base para realização de calçada na Rua 7 de Novem.</t>
  </si>
  <si>
    <t>RELATÓRIO FOTOGRÁFICO BM05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</si>
</sst>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R$&quot;#,##0.00"/>
    <numFmt numFmtId="166" formatCode="&quot;R$&quot;\ #,##0.00"/>
  </numFmts>
  <fonts count="32" x14ac:knownFonts="1">
    <font>
      <sz val="10"/>
      <color rgb="FF000000"/>
      <name val="Times New Roman"/>
      <charset val="204"/>
    </font>
    <font>
      <b/>
      <sz val="12"/>
      <color theme="0"/>
      <name val="Calibri"/>
      <family val="2"/>
    </font>
    <font>
      <sz val="8"/>
      <name val="Calibri"/>
      <family val="2"/>
    </font>
    <font>
      <sz val="8"/>
      <color rgb="FF000000"/>
      <name val="Times New Roman"/>
      <family val="1"/>
    </font>
    <font>
      <sz val="9"/>
      <name val="Calibri"/>
      <family val="2"/>
    </font>
    <font>
      <sz val="9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</font>
    <font>
      <sz val="10"/>
      <color rgb="FF000000"/>
      <name val="Calibri"/>
    </font>
    <font>
      <sz val="10"/>
      <name val="Calibri"/>
    </font>
    <font>
      <b/>
      <sz val="10"/>
      <color rgb="FF000000"/>
      <name val="Calibri"/>
    </font>
    <font>
      <b/>
      <sz val="36"/>
      <color rgb="FFFFFFFF"/>
      <name val="Calibri"/>
      <family val="2"/>
    </font>
    <font>
      <b/>
      <sz val="36"/>
      <name val="Calibri"/>
      <family val="2"/>
    </font>
    <font>
      <b/>
      <sz val="28"/>
      <color theme="0"/>
      <name val="Calibri"/>
      <family val="2"/>
    </font>
    <font>
      <b/>
      <sz val="48"/>
      <color theme="0"/>
      <name val="Calibri"/>
      <family val="2"/>
    </font>
    <font>
      <sz val="10"/>
      <color rgb="FF000000"/>
      <name val="Times New Roman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BD4B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CE6F0"/>
      </patternFill>
    </fill>
    <fill>
      <patternFill patternType="solid">
        <fgColor rgb="FFA6A6A6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5" fillId="0" borderId="0"/>
    <xf numFmtId="9" fontId="31" fillId="0" borderId="0" applyFont="0" applyFill="0" applyBorder="0" applyAlignment="0" applyProtection="0"/>
  </cellStyleXfs>
  <cellXfs count="30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14" fillId="7" borderId="18" xfId="0" applyFont="1" applyFill="1" applyBorder="1"/>
    <xf numFmtId="0" fontId="3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9" fillId="3" borderId="9" xfId="0" applyFont="1" applyFill="1" applyBorder="1" applyAlignment="1">
      <alignment horizontal="center" vertical="top" wrapText="1"/>
    </xf>
    <xf numFmtId="0" fontId="23" fillId="8" borderId="1" xfId="0" applyFont="1" applyFill="1" applyBorder="1" applyAlignment="1">
      <alignment horizontal="center" vertical="top" wrapText="1"/>
    </xf>
    <xf numFmtId="2" fontId="24" fillId="0" borderId="1" xfId="0" applyNumberFormat="1" applyFont="1" applyFill="1" applyBorder="1" applyAlignment="1">
      <alignment horizontal="center" vertical="top" shrinkToFit="1"/>
    </xf>
    <xf numFmtId="0" fontId="23" fillId="6" borderId="19" xfId="0" applyFont="1" applyFill="1" applyBorder="1" applyAlignment="1">
      <alignment horizontal="center" vertical="top" wrapText="1"/>
    </xf>
    <xf numFmtId="0" fontId="23" fillId="6" borderId="16" xfId="0" applyFont="1" applyFill="1" applyBorder="1" applyAlignment="1">
      <alignment horizontal="center" vertical="top" wrapText="1"/>
    </xf>
    <xf numFmtId="4" fontId="26" fillId="6" borderId="16" xfId="0" applyNumberFormat="1" applyFont="1" applyFill="1" applyBorder="1" applyAlignment="1">
      <alignment horizontal="left" vertical="top" indent="1" shrinkToFit="1"/>
    </xf>
    <xf numFmtId="0" fontId="23" fillId="6" borderId="20" xfId="0" applyFont="1" applyFill="1" applyBorder="1" applyAlignment="1">
      <alignment horizontal="left" vertical="top" wrapText="1"/>
    </xf>
    <xf numFmtId="4" fontId="26" fillId="9" borderId="8" xfId="0" applyNumberFormat="1" applyFont="1" applyFill="1" applyBorder="1" applyAlignment="1">
      <alignment horizontal="center" vertical="top" shrinkToFit="1"/>
    </xf>
    <xf numFmtId="4" fontId="26" fillId="0" borderId="8" xfId="0" applyNumberFormat="1" applyFont="1" applyFill="1" applyBorder="1" applyAlignment="1">
      <alignment horizontal="center" vertical="top" shrinkToFi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14" xfId="0" applyFont="1" applyFill="1" applyBorder="1" applyAlignment="1">
      <alignment horizontal="center" vertical="top" wrapText="1"/>
    </xf>
    <xf numFmtId="4" fontId="26" fillId="6" borderId="14" xfId="0" applyNumberFormat="1" applyFont="1" applyFill="1" applyBorder="1" applyAlignment="1">
      <alignment horizontal="left" vertical="top" indent="1" shrinkToFit="1"/>
    </xf>
    <xf numFmtId="0" fontId="23" fillId="6" borderId="1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25" fillId="0" borderId="29" xfId="0" applyFont="1" applyFill="1" applyBorder="1" applyAlignment="1">
      <alignment horizontal="left" vertical="top" wrapText="1"/>
    </xf>
    <xf numFmtId="0" fontId="23" fillId="2" borderId="3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14" fontId="12" fillId="3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vertical="center" wrapText="1"/>
    </xf>
    <xf numFmtId="1" fontId="6" fillId="6" borderId="9" xfId="0" applyNumberFormat="1" applyFont="1" applyFill="1" applyBorder="1" applyAlignment="1">
      <alignment horizontal="right" vertical="center" shrinkToFit="1"/>
    </xf>
    <xf numFmtId="0" fontId="25" fillId="0" borderId="0" xfId="0" applyFont="1" applyFill="1" applyBorder="1" applyAlignment="1">
      <alignment horizontal="left" vertical="top" wrapText="1"/>
    </xf>
    <xf numFmtId="2" fontId="24" fillId="0" borderId="0" xfId="0" applyNumberFormat="1" applyFont="1" applyFill="1" applyBorder="1" applyAlignment="1">
      <alignment horizontal="center" vertical="top" shrinkToFit="1"/>
    </xf>
    <xf numFmtId="0" fontId="24" fillId="0" borderId="0" xfId="0" applyFont="1" applyFill="1" applyBorder="1" applyAlignment="1">
      <alignment horizontal="left" wrapText="1"/>
    </xf>
    <xf numFmtId="4" fontId="24" fillId="0" borderId="0" xfId="0" applyNumberFormat="1" applyFont="1" applyFill="1" applyBorder="1" applyAlignment="1">
      <alignment horizontal="left" vertical="top" indent="3" shrinkToFit="1"/>
    </xf>
    <xf numFmtId="1" fontId="6" fillId="0" borderId="9" xfId="0" applyNumberFormat="1" applyFont="1" applyFill="1" applyBorder="1" applyAlignment="1">
      <alignment horizontal="right" vertical="center" shrinkToFit="1"/>
    </xf>
    <xf numFmtId="2" fontId="26" fillId="0" borderId="35" xfId="0" applyNumberFormat="1" applyFont="1" applyFill="1" applyBorder="1" applyAlignment="1">
      <alignment horizontal="center" vertical="top" shrinkToFit="1"/>
    </xf>
    <xf numFmtId="14" fontId="6" fillId="0" borderId="1" xfId="0" applyNumberFormat="1" applyFont="1" applyFill="1" applyBorder="1" applyAlignment="1">
      <alignment horizontal="left" vertical="center" shrinkToFit="1"/>
    </xf>
    <xf numFmtId="0" fontId="0" fillId="0" borderId="19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2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22" xfId="0" applyFill="1" applyBorder="1" applyAlignment="1">
      <alignment vertical="top"/>
    </xf>
    <xf numFmtId="0" fontId="0" fillId="0" borderId="23" xfId="0" applyFill="1" applyBorder="1" applyAlignment="1">
      <alignment vertical="top"/>
    </xf>
    <xf numFmtId="0" fontId="0" fillId="0" borderId="24" xfId="0" applyFill="1" applyBorder="1" applyAlignment="1">
      <alignment vertical="top"/>
    </xf>
    <xf numFmtId="0" fontId="0" fillId="0" borderId="25" xfId="0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25" fillId="0" borderId="30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top" wrapText="1"/>
    </xf>
    <xf numFmtId="2" fontId="24" fillId="0" borderId="3" xfId="0" applyNumberFormat="1" applyFont="1" applyFill="1" applyBorder="1" applyAlignment="1">
      <alignment horizontal="center" vertical="top" shrinkToFit="1"/>
    </xf>
    <xf numFmtId="0" fontId="24" fillId="0" borderId="3" xfId="0" applyFont="1" applyFill="1" applyBorder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25" fillId="0" borderId="31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4" fontId="24" fillId="0" borderId="2" xfId="0" applyNumberFormat="1" applyFont="1" applyFill="1" applyBorder="1" applyAlignment="1">
      <alignment vertical="top" shrinkToFit="1"/>
    </xf>
    <xf numFmtId="4" fontId="24" fillId="0" borderId="3" xfId="0" applyNumberFormat="1" applyFont="1" applyFill="1" applyBorder="1" applyAlignment="1">
      <alignment vertical="top" shrinkToFit="1"/>
    </xf>
    <xf numFmtId="0" fontId="0" fillId="0" borderId="24" xfId="0" applyFill="1" applyBorder="1" applyAlignment="1">
      <alignment horizontal="left" vertical="top"/>
    </xf>
    <xf numFmtId="0" fontId="25" fillId="0" borderId="21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horizontal="left" vertical="top" wrapText="1"/>
    </xf>
    <xf numFmtId="2" fontId="24" fillId="0" borderId="8" xfId="0" applyNumberFormat="1" applyFont="1" applyFill="1" applyBorder="1" applyAlignment="1">
      <alignment horizontal="center" vertical="top" shrinkToFit="1"/>
    </xf>
    <xf numFmtId="2" fontId="24" fillId="0" borderId="9" xfId="0" applyNumberFormat="1" applyFont="1" applyFill="1" applyBorder="1" applyAlignment="1">
      <alignment horizontal="center" vertical="top" shrinkToFit="1"/>
    </xf>
    <xf numFmtId="2" fontId="24" fillId="0" borderId="10" xfId="0" applyNumberFormat="1" applyFont="1" applyFill="1" applyBorder="1" applyAlignment="1">
      <alignment horizontal="center" vertical="top" shrinkToFit="1"/>
    </xf>
    <xf numFmtId="10" fontId="3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center" wrapText="1"/>
    </xf>
    <xf numFmtId="0" fontId="24" fillId="0" borderId="37" xfId="0" applyFont="1" applyFill="1" applyBorder="1" applyAlignment="1">
      <alignment horizontal="center" wrapText="1"/>
    </xf>
    <xf numFmtId="0" fontId="23" fillId="6" borderId="21" xfId="0" applyFont="1" applyFill="1" applyBorder="1" applyAlignment="1">
      <alignment horizontal="center" vertical="top" wrapText="1"/>
    </xf>
    <xf numFmtId="0" fontId="23" fillId="6" borderId="0" xfId="0" applyFont="1" applyFill="1" applyBorder="1" applyAlignment="1">
      <alignment horizontal="center" vertical="top" wrapText="1"/>
    </xf>
    <xf numFmtId="4" fontId="26" fillId="6" borderId="0" xfId="0" applyNumberFormat="1" applyFont="1" applyFill="1" applyBorder="1" applyAlignment="1">
      <alignment horizontal="left" vertical="top" indent="1" shrinkToFit="1"/>
    </xf>
    <xf numFmtId="0" fontId="23" fillId="6" borderId="22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center" vertical="top" wrapText="1"/>
    </xf>
    <xf numFmtId="0" fontId="23" fillId="6" borderId="24" xfId="0" applyFont="1" applyFill="1" applyBorder="1" applyAlignment="1">
      <alignment horizontal="center" vertical="top" wrapText="1"/>
    </xf>
    <xf numFmtId="4" fontId="26" fillId="6" borderId="24" xfId="0" applyNumberFormat="1" applyFont="1" applyFill="1" applyBorder="1" applyAlignment="1">
      <alignment horizontal="left" vertical="top" indent="1" shrinkToFit="1"/>
    </xf>
    <xf numFmtId="0" fontId="23" fillId="6" borderId="25" xfId="0" applyFont="1" applyFill="1" applyBorder="1" applyAlignment="1">
      <alignment horizontal="left" vertical="top" wrapText="1"/>
    </xf>
    <xf numFmtId="0" fontId="23" fillId="6" borderId="0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right" vertical="top" wrapText="1"/>
    </xf>
    <xf numFmtId="0" fontId="23" fillId="6" borderId="18" xfId="0" applyFont="1" applyFill="1" applyBorder="1" applyAlignment="1">
      <alignment horizontal="center" vertical="top" wrapText="1"/>
    </xf>
    <xf numFmtId="0" fontId="23" fillId="6" borderId="15" xfId="0" applyFont="1" applyFill="1" applyBorder="1" applyAlignment="1">
      <alignment horizontal="left" vertical="top" wrapText="1"/>
    </xf>
    <xf numFmtId="4" fontId="26" fillId="9" borderId="5" xfId="0" applyNumberFormat="1" applyFont="1" applyFill="1" applyBorder="1" applyAlignment="1">
      <alignment horizontal="center" vertical="top" shrinkToFit="1"/>
    </xf>
    <xf numFmtId="2" fontId="26" fillId="0" borderId="39" xfId="0" applyNumberFormat="1" applyFont="1" applyFill="1" applyBorder="1" applyAlignment="1">
      <alignment horizontal="center" vertical="top" shrinkToFit="1"/>
    </xf>
    <xf numFmtId="0" fontId="23" fillId="2" borderId="15" xfId="0" applyFont="1" applyFill="1" applyBorder="1" applyAlignment="1">
      <alignment horizontal="left" vertical="top" wrapText="1"/>
    </xf>
    <xf numFmtId="0" fontId="23" fillId="0" borderId="31" xfId="0" applyFont="1" applyFill="1" applyBorder="1" applyAlignment="1">
      <alignment horizontal="left" vertical="top" wrapText="1"/>
    </xf>
    <xf numFmtId="10" fontId="3" fillId="0" borderId="0" xfId="3" applyNumberFormat="1" applyFont="1" applyFill="1" applyBorder="1" applyAlignment="1">
      <alignment horizontal="left" vertical="top"/>
    </xf>
    <xf numFmtId="166" fontId="3" fillId="0" borderId="0" xfId="0" applyNumberFormat="1" applyFont="1" applyFill="1" applyBorder="1" applyAlignment="1">
      <alignment horizontal="left" vertical="top"/>
    </xf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5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165" fontId="29" fillId="7" borderId="8" xfId="0" applyNumberFormat="1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165" fontId="6" fillId="0" borderId="17" xfId="0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8" xfId="0" applyFont="1" applyFill="1" applyBorder="1" applyAlignment="1">
      <alignment horizontal="left" vertical="top" wrapText="1"/>
    </xf>
    <xf numFmtId="0" fontId="23" fillId="2" borderId="9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8" borderId="18" xfId="0" applyFont="1" applyFill="1" applyBorder="1" applyAlignment="1">
      <alignment horizontal="center" vertical="top" wrapText="1"/>
    </xf>
    <xf numFmtId="0" fontId="23" fillId="8" borderId="18" xfId="0" applyFont="1" applyFill="1" applyBorder="1" applyAlignment="1">
      <alignment horizontal="center" vertical="top" wrapText="1"/>
    </xf>
    <xf numFmtId="0" fontId="11" fillId="8" borderId="18" xfId="0" applyFont="1" applyFill="1" applyBorder="1" applyAlignment="1">
      <alignment horizontal="center" wrapText="1"/>
    </xf>
    <xf numFmtId="0" fontId="23" fillId="8" borderId="8" xfId="0" applyFont="1" applyFill="1" applyBorder="1" applyAlignment="1">
      <alignment horizontal="center" vertical="top" wrapText="1"/>
    </xf>
    <xf numFmtId="0" fontId="23" fillId="8" borderId="9" xfId="0" applyFont="1" applyFill="1" applyBorder="1" applyAlignment="1">
      <alignment horizontal="center" vertical="top" wrapText="1"/>
    </xf>
    <xf numFmtId="0" fontId="23" fillId="8" borderId="29" xfId="0" applyFont="1" applyFill="1" applyBorder="1" applyAlignment="1">
      <alignment horizontal="center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2" fontId="24" fillId="0" borderId="8" xfId="0" applyNumberFormat="1" applyFont="1" applyFill="1" applyBorder="1" applyAlignment="1">
      <alignment horizontal="center" vertical="top" shrinkToFit="1"/>
    </xf>
    <xf numFmtId="2" fontId="24" fillId="0" borderId="9" xfId="0" applyNumberFormat="1" applyFont="1" applyFill="1" applyBorder="1" applyAlignment="1">
      <alignment horizontal="center" vertical="top" shrinkToFit="1"/>
    </xf>
    <xf numFmtId="2" fontId="24" fillId="0" borderId="10" xfId="0" applyNumberFormat="1" applyFont="1" applyFill="1" applyBorder="1" applyAlignment="1">
      <alignment horizontal="center" vertical="top" shrinkToFit="1"/>
    </xf>
    <xf numFmtId="0" fontId="24" fillId="0" borderId="35" xfId="0" applyFont="1" applyFill="1" applyBorder="1" applyAlignment="1">
      <alignment horizontal="center" wrapText="1"/>
    </xf>
    <xf numFmtId="0" fontId="24" fillId="0" borderId="33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0" fontId="23" fillId="9" borderId="27" xfId="0" applyFont="1" applyFill="1" applyBorder="1" applyAlignment="1">
      <alignment horizontal="center" vertical="top" wrapText="1"/>
    </xf>
    <xf numFmtId="0" fontId="23" fillId="9" borderId="6" xfId="0" applyFont="1" applyFill="1" applyBorder="1" applyAlignment="1">
      <alignment horizontal="center" vertical="top" wrapText="1"/>
    </xf>
    <xf numFmtId="0" fontId="23" fillId="9" borderId="7" xfId="0" applyFont="1" applyFill="1" applyBorder="1" applyAlignment="1">
      <alignment horizontal="center" vertical="top" wrapText="1"/>
    </xf>
    <xf numFmtId="0" fontId="23" fillId="9" borderId="6" xfId="0" applyFont="1" applyFill="1" applyBorder="1" applyAlignment="1">
      <alignment horizontal="left" vertical="top" wrapText="1" indent="1"/>
    </xf>
    <xf numFmtId="0" fontId="23" fillId="9" borderId="28" xfId="0" applyFont="1" applyFill="1" applyBorder="1" applyAlignment="1">
      <alignment horizontal="left" vertical="top" wrapText="1" inden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left" vertical="top" wrapText="1" indent="1"/>
    </xf>
    <xf numFmtId="0" fontId="23" fillId="0" borderId="29" xfId="0" applyFont="1" applyFill="1" applyBorder="1" applyAlignment="1">
      <alignment horizontal="left" vertical="top" wrapText="1" indent="1"/>
    </xf>
    <xf numFmtId="0" fontId="23" fillId="8" borderId="17" xfId="0" applyFont="1" applyFill="1" applyBorder="1" applyAlignment="1">
      <alignment horizontal="left" vertical="top" wrapText="1"/>
    </xf>
    <xf numFmtId="0" fontId="23" fillId="8" borderId="10" xfId="0" applyFont="1" applyFill="1" applyBorder="1" applyAlignment="1">
      <alignment horizontal="left" vertical="top" wrapText="1"/>
    </xf>
    <xf numFmtId="0" fontId="23" fillId="8" borderId="10" xfId="0" applyFont="1" applyFill="1" applyBorder="1" applyAlignment="1">
      <alignment horizontal="center" vertical="top" wrapText="1"/>
    </xf>
    <xf numFmtId="4" fontId="24" fillId="0" borderId="8" xfId="0" applyNumberFormat="1" applyFont="1" applyFill="1" applyBorder="1" applyAlignment="1">
      <alignment horizontal="center" vertical="top" shrinkToFit="1"/>
    </xf>
    <xf numFmtId="4" fontId="24" fillId="0" borderId="9" xfId="0" applyNumberFormat="1" applyFont="1" applyFill="1" applyBorder="1" applyAlignment="1">
      <alignment horizontal="center" vertical="top" shrinkToFit="1"/>
    </xf>
    <xf numFmtId="4" fontId="26" fillId="0" borderId="2" xfId="0" applyNumberFormat="1" applyFont="1" applyFill="1" applyBorder="1" applyAlignment="1">
      <alignment horizontal="center" vertical="top" shrinkToFit="1"/>
    </xf>
    <xf numFmtId="4" fontId="26" fillId="0" borderId="3" xfId="0" applyNumberFormat="1" applyFont="1" applyFill="1" applyBorder="1" applyAlignment="1">
      <alignment horizontal="center" vertical="top" shrinkToFit="1"/>
    </xf>
    <xf numFmtId="0" fontId="23" fillId="6" borderId="13" xfId="0" applyFont="1" applyFill="1" applyBorder="1" applyAlignment="1">
      <alignment horizontal="left" vertical="top" wrapText="1"/>
    </xf>
    <xf numFmtId="0" fontId="23" fillId="6" borderId="14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top" wrapText="1"/>
    </xf>
    <xf numFmtId="4" fontId="26" fillId="2" borderId="39" xfId="0" applyNumberFormat="1" applyFont="1" applyFill="1" applyBorder="1" applyAlignment="1">
      <alignment horizontal="center" vertical="top" shrinkToFit="1"/>
    </xf>
    <xf numFmtId="4" fontId="26" fillId="2" borderId="14" xfId="0" applyNumberFormat="1" applyFont="1" applyFill="1" applyBorder="1" applyAlignment="1">
      <alignment horizontal="center" vertical="top" shrinkToFit="1"/>
    </xf>
    <xf numFmtId="0" fontId="23" fillId="0" borderId="13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 wrapText="1"/>
    </xf>
    <xf numFmtId="0" fontId="23" fillId="0" borderId="38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left" vertical="top" wrapText="1" indent="1"/>
    </xf>
    <xf numFmtId="0" fontId="23" fillId="0" borderId="15" xfId="0" applyFont="1" applyFill="1" applyBorder="1" applyAlignment="1">
      <alignment horizontal="left" vertical="top" wrapText="1" indent="1"/>
    </xf>
    <xf numFmtId="0" fontId="23" fillId="0" borderId="30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4" fontId="26" fillId="2" borderId="2" xfId="0" applyNumberFormat="1" applyFont="1" applyFill="1" applyBorder="1" applyAlignment="1">
      <alignment horizontal="right" vertical="top" shrinkToFit="1"/>
    </xf>
    <xf numFmtId="4" fontId="26" fillId="2" borderId="3" xfId="0" applyNumberFormat="1" applyFont="1" applyFill="1" applyBorder="1" applyAlignment="1">
      <alignment horizontal="right" vertical="top" shrinkToFit="1"/>
    </xf>
    <xf numFmtId="0" fontId="23" fillId="2" borderId="30" xfId="0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center" vertical="top" wrapText="1"/>
    </xf>
    <xf numFmtId="0" fontId="23" fillId="0" borderId="32" xfId="0" applyFont="1" applyFill="1" applyBorder="1" applyAlignment="1">
      <alignment horizontal="center" vertical="top" wrapText="1"/>
    </xf>
    <xf numFmtId="0" fontId="23" fillId="0" borderId="34" xfId="0" applyFont="1" applyFill="1" applyBorder="1" applyAlignment="1">
      <alignment horizontal="center" vertical="top" wrapText="1"/>
    </xf>
    <xf numFmtId="0" fontId="23" fillId="0" borderId="33" xfId="0" applyFont="1" applyFill="1" applyBorder="1" applyAlignment="1">
      <alignment horizontal="center" vertical="top" wrapText="1"/>
    </xf>
    <xf numFmtId="0" fontId="23" fillId="0" borderId="34" xfId="0" applyFont="1" applyFill="1" applyBorder="1" applyAlignment="1">
      <alignment horizontal="left" vertical="top" wrapText="1" indent="1"/>
    </xf>
    <xf numFmtId="0" fontId="23" fillId="0" borderId="36" xfId="0" applyFont="1" applyFill="1" applyBorder="1" applyAlignment="1">
      <alignment horizontal="left" vertical="top" wrapText="1" indent="1"/>
    </xf>
    <xf numFmtId="0" fontId="23" fillId="9" borderId="17" xfId="0" applyFont="1" applyFill="1" applyBorder="1" applyAlignment="1">
      <alignment horizontal="center" vertical="top" wrapText="1"/>
    </xf>
    <xf numFmtId="0" fontId="23" fillId="9" borderId="9" xfId="0" applyFont="1" applyFill="1" applyBorder="1" applyAlignment="1">
      <alignment horizontal="center" vertical="top" wrapText="1"/>
    </xf>
    <xf numFmtId="0" fontId="23" fillId="9" borderId="10" xfId="0" applyFont="1" applyFill="1" applyBorder="1" applyAlignment="1">
      <alignment horizontal="center" vertical="top" wrapText="1"/>
    </xf>
    <xf numFmtId="0" fontId="23" fillId="9" borderId="9" xfId="0" applyFont="1" applyFill="1" applyBorder="1" applyAlignment="1">
      <alignment horizontal="left" vertical="top" wrapText="1" indent="1"/>
    </xf>
    <xf numFmtId="0" fontId="23" fillId="9" borderId="29" xfId="0" applyFont="1" applyFill="1" applyBorder="1" applyAlignment="1">
      <alignment horizontal="left" vertical="top" wrapText="1" inden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29" xfId="0" applyFont="1" applyFill="1" applyBorder="1" applyAlignment="1">
      <alignment horizontal="center" vertical="top" wrapText="1"/>
    </xf>
    <xf numFmtId="0" fontId="21" fillId="0" borderId="13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16" fillId="0" borderId="19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20" xfId="2" applyFont="1" applyBorder="1" applyAlignment="1">
      <alignment horizontal="center" vertical="center"/>
    </xf>
    <xf numFmtId="0" fontId="16" fillId="0" borderId="21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6" fillId="0" borderId="25" xfId="2" applyFont="1" applyBorder="1" applyAlignment="1">
      <alignment horizontal="center" vertical="center"/>
    </xf>
    <xf numFmtId="0" fontId="22" fillId="7" borderId="13" xfId="2" applyFont="1" applyFill="1" applyBorder="1" applyAlignment="1">
      <alignment horizontal="center" vertical="center"/>
    </xf>
    <xf numFmtId="0" fontId="22" fillId="7" borderId="14" xfId="2" applyFont="1" applyFill="1" applyBorder="1" applyAlignment="1">
      <alignment horizontal="center" vertical="center"/>
    </xf>
    <xf numFmtId="0" fontId="22" fillId="7" borderId="15" xfId="2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0" fontId="27" fillId="3" borderId="26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top" wrapText="1" indent="1"/>
    </xf>
    <xf numFmtId="0" fontId="9" fillId="3" borderId="9" xfId="0" applyFont="1" applyFill="1" applyBorder="1" applyAlignment="1">
      <alignment horizontal="left" vertical="top" wrapText="1" indent="1"/>
    </xf>
    <xf numFmtId="0" fontId="9" fillId="3" borderId="10" xfId="0" applyFont="1" applyFill="1" applyBorder="1" applyAlignment="1">
      <alignment horizontal="left" vertical="top" wrapText="1" indent="1"/>
    </xf>
    <xf numFmtId="14" fontId="10" fillId="3" borderId="9" xfId="0" applyNumberFormat="1" applyFont="1" applyFill="1" applyBorder="1" applyAlignment="1">
      <alignment horizontal="left" vertical="top" indent="2" shrinkToFit="1"/>
    </xf>
    <xf numFmtId="14" fontId="10" fillId="3" borderId="10" xfId="0" applyNumberFormat="1" applyFont="1" applyFill="1" applyBorder="1" applyAlignment="1">
      <alignment horizontal="left" vertical="top" indent="2" shrinkToFit="1"/>
    </xf>
    <xf numFmtId="0" fontId="0" fillId="0" borderId="19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9" fillId="7" borderId="18" xfId="0" applyFont="1" applyFill="1" applyBorder="1" applyAlignment="1">
      <alignment horizontal="left"/>
    </xf>
    <xf numFmtId="0" fontId="16" fillId="0" borderId="18" xfId="1" applyFont="1" applyBorder="1" applyAlignment="1">
      <alignment horizontal="center" vertical="center"/>
    </xf>
    <xf numFmtId="0" fontId="17" fillId="7" borderId="18" xfId="0" applyFont="1" applyFill="1" applyBorder="1" applyAlignment="1">
      <alignment horizontal="left"/>
    </xf>
    <xf numFmtId="0" fontId="17" fillId="7" borderId="18" xfId="0" applyFont="1" applyFill="1" applyBorder="1" applyAlignment="1">
      <alignment horizontal="center"/>
    </xf>
    <xf numFmtId="0" fontId="18" fillId="7" borderId="18" xfId="0" applyFont="1" applyFill="1" applyBorder="1" applyAlignment="1"/>
    <xf numFmtId="0" fontId="18" fillId="7" borderId="18" xfId="0" applyFont="1" applyFill="1" applyBorder="1" applyAlignment="1">
      <alignment horizontal="left"/>
    </xf>
    <xf numFmtId="0" fontId="0" fillId="0" borderId="18" xfId="0" applyBorder="1" applyAlignment="1">
      <alignment horizontal="center"/>
    </xf>
  </cellXfs>
  <cellStyles count="4">
    <cellStyle name="Normal" xfId="0" builtinId="0"/>
    <cellStyle name="Normal 5" xfId="1"/>
    <cellStyle name="Normal 5 2" xfId="2"/>
    <cellStyle name="Porcentagem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138429</xdr:colOff>
      <xdr:row>0</xdr:row>
      <xdr:rowOff>38101</xdr:rowOff>
    </xdr:from>
    <xdr:ext cx="1718946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29" y="38101"/>
          <a:ext cx="1718946" cy="600074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0</xdr:row>
      <xdr:rowOff>0</xdr:rowOff>
    </xdr:from>
    <xdr:ext cx="6048375" cy="962215"/>
    <xdr:sp macro="" textlink="">
      <xdr:nvSpPr>
        <xdr:cNvPr id="3" name="CaixaDeTexto 2"/>
        <xdr:cNvSpPr txBox="1"/>
      </xdr:nvSpPr>
      <xdr:spPr>
        <a:xfrm>
          <a:off x="428625" y="0"/>
          <a:ext cx="60483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552450</xdr:rowOff>
    </xdr:from>
    <xdr:to>
      <xdr:col>12</xdr:col>
      <xdr:colOff>495300</xdr:colOff>
      <xdr:row>3</xdr:row>
      <xdr:rowOff>133350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60188A2B-48B3-4A9E-B6DB-A73ED627671F}"/>
            </a:ext>
          </a:extLst>
        </xdr:cNvPr>
        <xdr:cNvSpPr txBox="1"/>
      </xdr:nvSpPr>
      <xdr:spPr>
        <a:xfrm>
          <a:off x="0" y="714375"/>
          <a:ext cx="75057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050">
            <a:effectLst/>
          </a:endParaRPr>
        </a:p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050">
            <a:effectLst/>
          </a:endParaRPr>
        </a:p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050">
            <a:effectLst/>
          </a:endParaRPr>
        </a:p>
        <a:p>
          <a:pPr algn="ctr"/>
          <a:endParaRPr lang="pt-BR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38100</xdr:colOff>
      <xdr:row>0</xdr:row>
      <xdr:rowOff>28575</xdr:rowOff>
    </xdr:from>
    <xdr:to>
      <xdr:col>6</xdr:col>
      <xdr:colOff>428625</xdr:colOff>
      <xdr:row>1</xdr:row>
      <xdr:rowOff>628650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9FC1472-AB66-468D-A980-225F5382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575"/>
          <a:ext cx="923925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0</xdr:rowOff>
    </xdr:from>
    <xdr:to>
      <xdr:col>13</xdr:col>
      <xdr:colOff>219075</xdr:colOff>
      <xdr:row>1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5F34CB4F-1D4D-496B-BA4A-DB12C5820EC6}"/>
            </a:ext>
          </a:extLst>
        </xdr:cNvPr>
        <xdr:cNvSpPr txBox="1"/>
      </xdr:nvSpPr>
      <xdr:spPr>
        <a:xfrm>
          <a:off x="323850" y="0"/>
          <a:ext cx="6829425" cy="1162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2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400050</xdr:colOff>
      <xdr:row>0</xdr:row>
      <xdr:rowOff>38100</xdr:rowOff>
    </xdr:from>
    <xdr:to>
      <xdr:col>2</xdr:col>
      <xdr:colOff>352425</xdr:colOff>
      <xdr:row>0</xdr:row>
      <xdr:rowOff>1057275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DA224CF5-F6BC-4B63-A599-D1175A29C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8100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</xdr:row>
      <xdr:rowOff>28574</xdr:rowOff>
    </xdr:from>
    <xdr:to>
      <xdr:col>5</xdr:col>
      <xdr:colOff>419100</xdr:colOff>
      <xdr:row>19</xdr:row>
      <xdr:rowOff>57149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981199"/>
          <a:ext cx="3162300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238126</xdr:colOff>
      <xdr:row>5</xdr:row>
      <xdr:rowOff>4762</xdr:rowOff>
    </xdr:from>
    <xdr:to>
      <xdr:col>12</xdr:col>
      <xdr:colOff>295276</xdr:colOff>
      <xdr:row>19</xdr:row>
      <xdr:rowOff>104774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6" y="1957387"/>
          <a:ext cx="3257550" cy="244316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21</xdr:row>
      <xdr:rowOff>66675</xdr:rowOff>
    </xdr:from>
    <xdr:to>
      <xdr:col>5</xdr:col>
      <xdr:colOff>609599</xdr:colOff>
      <xdr:row>37</xdr:row>
      <xdr:rowOff>47624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714875"/>
          <a:ext cx="3428999" cy="2571749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21</xdr:row>
      <xdr:rowOff>28575</xdr:rowOff>
    </xdr:from>
    <xdr:to>
      <xdr:col>12</xdr:col>
      <xdr:colOff>45244</xdr:colOff>
      <xdr:row>37</xdr:row>
      <xdr:rowOff>152399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38"/>
        <a:stretch/>
      </xdr:blipFill>
      <xdr:spPr>
        <a:xfrm>
          <a:off x="4391026" y="4676775"/>
          <a:ext cx="2493168" cy="2714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7"/>
  <sheetViews>
    <sheetView tabSelected="1" topLeftCell="A23" workbookViewId="0">
      <selection activeCell="Q136" sqref="Q136"/>
    </sheetView>
  </sheetViews>
  <sheetFormatPr defaultRowHeight="13.2" x14ac:dyDescent="0.25"/>
  <cols>
    <col min="1" max="1" width="9.44140625" customWidth="1"/>
    <col min="2" max="2" width="20.109375" customWidth="1"/>
    <col min="3" max="3" width="15.77734375" customWidth="1"/>
    <col min="4" max="4" width="11" customWidth="1"/>
    <col min="5" max="5" width="14.44140625" customWidth="1"/>
    <col min="6" max="6" width="6" customWidth="1"/>
    <col min="7" max="7" width="13.44140625" customWidth="1"/>
    <col min="8" max="8" width="10.44140625" customWidth="1"/>
    <col min="9" max="9" width="11.109375" customWidth="1"/>
    <col min="10" max="10" width="15" customWidth="1"/>
    <col min="11" max="11" width="10" customWidth="1"/>
    <col min="12" max="12" width="8.109375" customWidth="1"/>
    <col min="13" max="13" width="16.109375" customWidth="1"/>
    <col min="14" max="14" width="15.33203125" customWidth="1"/>
    <col min="15" max="15" width="14.44140625" customWidth="1"/>
    <col min="16" max="16" width="15.33203125" customWidth="1"/>
    <col min="17" max="17" width="13.44140625" customWidth="1"/>
  </cols>
  <sheetData>
    <row r="1" spans="1:17" ht="18" customHeight="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40"/>
      <c r="K1" s="144" t="s">
        <v>147</v>
      </c>
      <c r="L1" s="145"/>
      <c r="M1" s="146"/>
      <c r="N1" s="150" t="s">
        <v>0</v>
      </c>
      <c r="O1" s="151"/>
      <c r="P1" s="151"/>
      <c r="Q1" s="152"/>
    </row>
    <row r="2" spans="1:17" ht="39.75" customHeight="1" x14ac:dyDescent="0.25">
      <c r="A2" s="141"/>
      <c r="B2" s="142"/>
      <c r="C2" s="142"/>
      <c r="D2" s="142"/>
      <c r="E2" s="142"/>
      <c r="F2" s="142"/>
      <c r="G2" s="142"/>
      <c r="H2" s="142"/>
      <c r="I2" s="142"/>
      <c r="J2" s="143"/>
      <c r="K2" s="147"/>
      <c r="L2" s="148"/>
      <c r="M2" s="149"/>
      <c r="N2" s="153">
        <f>O119</f>
        <v>14954.69</v>
      </c>
      <c r="O2" s="154"/>
      <c r="P2" s="154"/>
      <c r="Q2" s="155"/>
    </row>
    <row r="3" spans="1:17" ht="14.25" customHeight="1" x14ac:dyDescent="0.25">
      <c r="A3" s="127" t="s">
        <v>89</v>
      </c>
      <c r="B3" s="128"/>
      <c r="C3" s="128"/>
      <c r="D3" s="128"/>
      <c r="E3" s="129"/>
      <c r="F3" s="127" t="s">
        <v>2</v>
      </c>
      <c r="G3" s="129"/>
      <c r="H3" s="2" t="s">
        <v>133</v>
      </c>
      <c r="I3" s="64">
        <v>44013</v>
      </c>
      <c r="J3" s="3"/>
      <c r="K3" s="156"/>
      <c r="L3" s="157"/>
      <c r="M3" s="157"/>
      <c r="N3" s="157"/>
      <c r="O3" s="157"/>
      <c r="P3" s="157"/>
      <c r="Q3" s="158"/>
    </row>
    <row r="4" spans="1:17" ht="13.5" customHeight="1" x14ac:dyDescent="0.25">
      <c r="A4" s="2" t="s">
        <v>3</v>
      </c>
      <c r="B4" s="127" t="s">
        <v>147</v>
      </c>
      <c r="C4" s="128"/>
      <c r="D4" s="128"/>
      <c r="E4" s="129"/>
      <c r="F4" s="127" t="s">
        <v>4</v>
      </c>
      <c r="G4" s="129"/>
      <c r="H4" s="2" t="s">
        <v>92</v>
      </c>
      <c r="I4" s="2" t="s">
        <v>5</v>
      </c>
      <c r="J4" s="29" t="s">
        <v>91</v>
      </c>
      <c r="K4" s="156"/>
      <c r="L4" s="158"/>
      <c r="M4" s="2" t="s">
        <v>6</v>
      </c>
      <c r="N4" s="4"/>
      <c r="O4" s="5"/>
      <c r="P4" s="57">
        <v>180</v>
      </c>
      <c r="Q4" s="33" t="s">
        <v>7</v>
      </c>
    </row>
    <row r="5" spans="1:17" ht="15.75" customHeight="1" x14ac:dyDescent="0.25">
      <c r="A5" s="2" t="s">
        <v>8</v>
      </c>
      <c r="B5" s="127" t="s">
        <v>93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  <c r="M5" s="17" t="s">
        <v>9</v>
      </c>
      <c r="N5" s="32"/>
      <c r="O5" s="5"/>
      <c r="P5" s="62">
        <v>105</v>
      </c>
      <c r="Q5" s="56" t="s">
        <v>7</v>
      </c>
    </row>
    <row r="6" spans="1:17" ht="13.8" x14ac:dyDescent="0.25">
      <c r="A6" s="163" t="s">
        <v>157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7" t="s">
        <v>10</v>
      </c>
      <c r="N6" s="168"/>
      <c r="O6" s="18"/>
      <c r="P6" s="180">
        <f>M119</f>
        <v>186278.71000000002</v>
      </c>
      <c r="Q6" s="181"/>
    </row>
    <row r="7" spans="1:17" ht="11.25" customHeight="1" x14ac:dyDescent="0.25">
      <c r="A7" s="165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7" t="s">
        <v>11</v>
      </c>
      <c r="N7" s="185"/>
      <c r="O7" s="168"/>
      <c r="P7" s="182">
        <f>P119</f>
        <v>161830.51999999999</v>
      </c>
      <c r="Q7" s="181"/>
    </row>
    <row r="8" spans="1:17" ht="11.25" customHeight="1" x14ac:dyDescent="0.25">
      <c r="A8" s="7" t="s">
        <v>37</v>
      </c>
      <c r="B8" s="130" t="s">
        <v>129</v>
      </c>
      <c r="C8" s="131"/>
      <c r="D8" s="131"/>
      <c r="E8" s="132"/>
      <c r="F8" s="159"/>
      <c r="G8" s="160"/>
      <c r="H8" s="7" t="s">
        <v>38</v>
      </c>
      <c r="I8" s="54">
        <v>44141</v>
      </c>
      <c r="J8" s="54">
        <v>44187</v>
      </c>
      <c r="K8" s="159"/>
      <c r="L8" s="160"/>
      <c r="M8" s="161" t="s">
        <v>39</v>
      </c>
      <c r="N8" s="162"/>
      <c r="O8" s="19"/>
      <c r="P8" s="183">
        <f>Q119</f>
        <v>24448.190000000002</v>
      </c>
      <c r="Q8" s="184"/>
    </row>
    <row r="9" spans="1:17" ht="9" customHeight="1" x14ac:dyDescent="0.25">
      <c r="A9" s="169" t="s">
        <v>12</v>
      </c>
      <c r="B9" s="171" t="s">
        <v>13</v>
      </c>
      <c r="C9" s="172"/>
      <c r="D9" s="172"/>
      <c r="E9" s="173"/>
      <c r="F9" s="169" t="s">
        <v>14</v>
      </c>
      <c r="G9" s="177" t="s">
        <v>15</v>
      </c>
      <c r="H9" s="178"/>
      <c r="I9" s="178"/>
      <c r="J9" s="179"/>
      <c r="K9" s="8"/>
      <c r="L9" s="169" t="s">
        <v>16</v>
      </c>
      <c r="M9" s="177" t="s">
        <v>17</v>
      </c>
      <c r="N9" s="178"/>
      <c r="O9" s="178"/>
      <c r="P9" s="178"/>
      <c r="Q9" s="179"/>
    </row>
    <row r="10" spans="1:17" ht="24" customHeight="1" x14ac:dyDescent="0.25">
      <c r="A10" s="170"/>
      <c r="B10" s="174"/>
      <c r="C10" s="175"/>
      <c r="D10" s="175"/>
      <c r="E10" s="176"/>
      <c r="F10" s="170"/>
      <c r="G10" s="9" t="s">
        <v>18</v>
      </c>
      <c r="H10" s="9" t="s">
        <v>41</v>
      </c>
      <c r="I10" s="9" t="s">
        <v>20</v>
      </c>
      <c r="J10" s="9" t="s">
        <v>21</v>
      </c>
      <c r="K10" s="9" t="s">
        <v>22</v>
      </c>
      <c r="L10" s="170"/>
      <c r="M10" s="9" t="s">
        <v>18</v>
      </c>
      <c r="N10" s="9" t="s">
        <v>19</v>
      </c>
      <c r="O10" s="9" t="s">
        <v>20</v>
      </c>
      <c r="P10" s="9" t="s">
        <v>21</v>
      </c>
      <c r="Q10" s="9" t="s">
        <v>22</v>
      </c>
    </row>
    <row r="11" spans="1:17" ht="15.75" customHeight="1" x14ac:dyDescent="0.25">
      <c r="A11" s="10"/>
      <c r="B11" s="130" t="s">
        <v>94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2"/>
    </row>
    <row r="12" spans="1:17" ht="13.8" x14ac:dyDescent="0.25">
      <c r="A12" s="11" t="s">
        <v>43</v>
      </c>
      <c r="B12" s="116" t="s">
        <v>23</v>
      </c>
      <c r="C12" s="117"/>
      <c r="D12" s="117"/>
      <c r="E12" s="118"/>
      <c r="F12" s="12"/>
      <c r="G12" s="12"/>
      <c r="H12" s="12"/>
      <c r="I12" s="12"/>
      <c r="J12" s="12"/>
      <c r="K12" s="12"/>
      <c r="L12" s="13"/>
      <c r="M12" s="30">
        <f>SUM(M13:M14)</f>
        <v>3546.79</v>
      </c>
      <c r="N12" s="30">
        <f>SUM(N13:N14)</f>
        <v>3546.79</v>
      </c>
      <c r="O12" s="30">
        <f>SUM(O13:O14)</f>
        <v>0</v>
      </c>
      <c r="P12" s="30">
        <f>SUM(P13:P14)</f>
        <v>3546.79</v>
      </c>
      <c r="Q12" s="30">
        <f>SUM(Q13:Q14)</f>
        <v>0</v>
      </c>
    </row>
    <row r="13" spans="1:17" ht="13.8" x14ac:dyDescent="0.25">
      <c r="A13" s="14" t="s">
        <v>44</v>
      </c>
      <c r="B13" s="133" t="s">
        <v>95</v>
      </c>
      <c r="C13" s="136"/>
      <c r="D13" s="136"/>
      <c r="E13" s="137"/>
      <c r="F13" s="15" t="s">
        <v>25</v>
      </c>
      <c r="G13" s="20">
        <v>8</v>
      </c>
      <c r="H13" s="20">
        <v>8</v>
      </c>
      <c r="I13" s="20">
        <v>0</v>
      </c>
      <c r="J13" s="20">
        <f>SUM(H13:I13)</f>
        <v>8</v>
      </c>
      <c r="K13" s="31">
        <f>G13-J13</f>
        <v>0</v>
      </c>
      <c r="L13" s="20">
        <v>404.81</v>
      </c>
      <c r="M13" s="20">
        <f>ROUND(L13*G13,2)</f>
        <v>3238.48</v>
      </c>
      <c r="N13" s="20">
        <f>ROUND(L13*H13,2)</f>
        <v>3238.48</v>
      </c>
      <c r="O13" s="20">
        <f>ROUND(L13*I13,2)</f>
        <v>0</v>
      </c>
      <c r="P13" s="20">
        <f>SUM(N13:O13)</f>
        <v>3238.48</v>
      </c>
      <c r="Q13" s="31">
        <f>M13-P13</f>
        <v>0</v>
      </c>
    </row>
    <row r="14" spans="1:17" ht="21.75" customHeight="1" x14ac:dyDescent="0.25">
      <c r="A14" s="14" t="s">
        <v>45</v>
      </c>
      <c r="B14" s="133" t="s">
        <v>36</v>
      </c>
      <c r="C14" s="136"/>
      <c r="D14" s="136"/>
      <c r="E14" s="137"/>
      <c r="F14" s="15" t="s">
        <v>25</v>
      </c>
      <c r="G14" s="20">
        <v>1027.71</v>
      </c>
      <c r="H14" s="20">
        <v>1027.71</v>
      </c>
      <c r="I14" s="20">
        <v>0</v>
      </c>
      <c r="J14" s="20">
        <f>SUM(H14:I14)</f>
        <v>1027.71</v>
      </c>
      <c r="K14" s="31">
        <f>G14-J14</f>
        <v>0</v>
      </c>
      <c r="L14" s="20">
        <v>0.3</v>
      </c>
      <c r="M14" s="20">
        <f>ROUND(L14*G14,2)</f>
        <v>308.31</v>
      </c>
      <c r="N14" s="20">
        <f>ROUND(L14*H14,2)</f>
        <v>308.31</v>
      </c>
      <c r="O14" s="20">
        <f>ROUND(L14*I14,2)</f>
        <v>0</v>
      </c>
      <c r="P14" s="20">
        <f>SUM(N14:O14)</f>
        <v>308.31</v>
      </c>
      <c r="Q14" s="31">
        <f>M14-P14</f>
        <v>0</v>
      </c>
    </row>
    <row r="15" spans="1:17" ht="13.8" x14ac:dyDescent="0.25">
      <c r="A15" s="11" t="s">
        <v>46</v>
      </c>
      <c r="B15" s="116" t="s">
        <v>26</v>
      </c>
      <c r="C15" s="117"/>
      <c r="D15" s="117"/>
      <c r="E15" s="118"/>
      <c r="F15" s="12"/>
      <c r="G15" s="12"/>
      <c r="H15" s="12"/>
      <c r="I15" s="12"/>
      <c r="J15" s="12"/>
      <c r="K15" s="13"/>
      <c r="L15" s="26"/>
      <c r="M15" s="30">
        <f>SUM(M16:M16)</f>
        <v>1366.85</v>
      </c>
      <c r="N15" s="30">
        <f>SUM(N16:N16)</f>
        <v>1366.85</v>
      </c>
      <c r="O15" s="30">
        <f>SUM(O16:O16)</f>
        <v>0</v>
      </c>
      <c r="P15" s="30">
        <f>SUM(P16:P16)</f>
        <v>1366.85</v>
      </c>
      <c r="Q15" s="30">
        <f>SUM(Q16:Q16)</f>
        <v>0</v>
      </c>
    </row>
    <row r="16" spans="1:17" ht="21.75" customHeight="1" x14ac:dyDescent="0.25">
      <c r="A16" s="14" t="s">
        <v>47</v>
      </c>
      <c r="B16" s="133" t="s">
        <v>27</v>
      </c>
      <c r="C16" s="136"/>
      <c r="D16" s="136"/>
      <c r="E16" s="137"/>
      <c r="F16" s="15" t="s">
        <v>25</v>
      </c>
      <c r="G16" s="20">
        <v>1027.71</v>
      </c>
      <c r="H16" s="20">
        <v>1027.71</v>
      </c>
      <c r="I16" s="20">
        <v>0</v>
      </c>
      <c r="J16" s="20">
        <f>SUM(H16:I16)</f>
        <v>1027.71</v>
      </c>
      <c r="K16" s="31">
        <f>G16-J16</f>
        <v>0</v>
      </c>
      <c r="L16" s="20">
        <v>1.33</v>
      </c>
      <c r="M16" s="20">
        <f>ROUND(L16*G16,2)</f>
        <v>1366.85</v>
      </c>
      <c r="N16" s="20">
        <f>ROUND(L16*H16,2)</f>
        <v>1366.85</v>
      </c>
      <c r="O16" s="20">
        <f>ROUND(L16*I16,2)</f>
        <v>0</v>
      </c>
      <c r="P16" s="20">
        <f>SUM(N16:O16)</f>
        <v>1366.85</v>
      </c>
      <c r="Q16" s="31">
        <f>M16-P16</f>
        <v>0</v>
      </c>
    </row>
    <row r="17" spans="1:17" ht="13.8" x14ac:dyDescent="0.25">
      <c r="A17" s="11" t="s">
        <v>48</v>
      </c>
      <c r="B17" s="116" t="s">
        <v>28</v>
      </c>
      <c r="C17" s="117"/>
      <c r="D17" s="117"/>
      <c r="E17" s="118"/>
      <c r="F17" s="12"/>
      <c r="G17" s="12"/>
      <c r="H17" s="12"/>
      <c r="I17" s="12"/>
      <c r="J17" s="12"/>
      <c r="K17" s="12"/>
      <c r="L17" s="26"/>
      <c r="M17" s="30">
        <f>SUM(M18:M18)</f>
        <v>11985.66</v>
      </c>
      <c r="N17" s="30">
        <f>SUM(N18:N18)</f>
        <v>11985.66</v>
      </c>
      <c r="O17" s="30">
        <f>SUM(O18:O18)</f>
        <v>0</v>
      </c>
      <c r="P17" s="30">
        <f>SUM(P18:P18)</f>
        <v>11985.66</v>
      </c>
      <c r="Q17" s="30">
        <f>SUM(Q18:Q18)</f>
        <v>0</v>
      </c>
    </row>
    <row r="18" spans="1:17" ht="47.25" customHeight="1" x14ac:dyDescent="0.25">
      <c r="A18" s="14" t="s">
        <v>49</v>
      </c>
      <c r="B18" s="133" t="s">
        <v>1</v>
      </c>
      <c r="C18" s="134"/>
      <c r="D18" s="134"/>
      <c r="E18" s="135"/>
      <c r="F18" s="15" t="s">
        <v>29</v>
      </c>
      <c r="G18" s="20">
        <v>380.86</v>
      </c>
      <c r="H18" s="20">
        <v>380.86</v>
      </c>
      <c r="I18" s="21">
        <v>0</v>
      </c>
      <c r="J18" s="20">
        <f>SUM(H18:I18)</f>
        <v>380.86</v>
      </c>
      <c r="K18" s="31">
        <f>G18-J18</f>
        <v>0</v>
      </c>
      <c r="L18" s="20">
        <v>31.47</v>
      </c>
      <c r="M18" s="20">
        <f t="shared" ref="M18:M36" si="0">ROUND(L18*G18,2)</f>
        <v>11985.66</v>
      </c>
      <c r="N18" s="20">
        <f>ROUND(L18*H18,2)</f>
        <v>11985.66</v>
      </c>
      <c r="O18" s="20">
        <f>ROUND(L18*I18,2)</f>
        <v>0</v>
      </c>
      <c r="P18" s="20">
        <f>SUM(N18:O18)</f>
        <v>11985.66</v>
      </c>
      <c r="Q18" s="31">
        <f>M18-P18</f>
        <v>0</v>
      </c>
    </row>
    <row r="19" spans="1:17" ht="13.8" x14ac:dyDescent="0.25">
      <c r="A19" s="11" t="s">
        <v>52</v>
      </c>
      <c r="B19" s="116" t="s">
        <v>96</v>
      </c>
      <c r="C19" s="117"/>
      <c r="D19" s="117"/>
      <c r="E19" s="118"/>
      <c r="F19" s="12"/>
      <c r="G19" s="12"/>
      <c r="H19" s="12"/>
      <c r="I19" s="12"/>
      <c r="J19" s="12"/>
      <c r="K19" s="13"/>
      <c r="L19" s="26"/>
      <c r="M19" s="30">
        <f>SUM(M20:M27)</f>
        <v>59688.44</v>
      </c>
      <c r="N19" s="30">
        <f>SUM(N20:N27)</f>
        <v>44750.43</v>
      </c>
      <c r="O19" s="30">
        <f>SUM(O20:O27)</f>
        <v>11578.42</v>
      </c>
      <c r="P19" s="30">
        <f>SUM(P20:P27)</f>
        <v>56328.85</v>
      </c>
      <c r="Q19" s="30">
        <f>SUM(Q20:Q27)</f>
        <v>3359.5899999999992</v>
      </c>
    </row>
    <row r="20" spans="1:17" ht="52.5" customHeight="1" x14ac:dyDescent="0.25">
      <c r="A20" s="14" t="s">
        <v>53</v>
      </c>
      <c r="B20" s="133" t="s">
        <v>97</v>
      </c>
      <c r="C20" s="136"/>
      <c r="D20" s="136"/>
      <c r="E20" s="137"/>
      <c r="F20" s="15" t="s">
        <v>63</v>
      </c>
      <c r="G20" s="20">
        <v>2.34</v>
      </c>
      <c r="H20" s="6"/>
      <c r="I20" s="21"/>
      <c r="J20" s="21"/>
      <c r="K20" s="31">
        <f>G20</f>
        <v>2.34</v>
      </c>
      <c r="L20" s="20">
        <v>6.57</v>
      </c>
      <c r="M20" s="20">
        <f t="shared" si="0"/>
        <v>15.37</v>
      </c>
      <c r="N20" s="6"/>
      <c r="O20" s="6"/>
      <c r="P20" s="6"/>
      <c r="Q20" s="31">
        <f>M20-P20</f>
        <v>15.37</v>
      </c>
    </row>
    <row r="21" spans="1:17" ht="13.8" x14ac:dyDescent="0.25">
      <c r="A21" s="14" t="s">
        <v>54</v>
      </c>
      <c r="B21" s="133" t="s">
        <v>98</v>
      </c>
      <c r="C21" s="136"/>
      <c r="D21" s="136"/>
      <c r="E21" s="137"/>
      <c r="F21" s="15" t="s">
        <v>63</v>
      </c>
      <c r="G21" s="20">
        <v>0.4</v>
      </c>
      <c r="H21" s="6"/>
      <c r="I21" s="21"/>
      <c r="J21" s="21"/>
      <c r="K21" s="31">
        <f t="shared" ref="K21:K24" si="1">G21</f>
        <v>0.4</v>
      </c>
      <c r="L21" s="20">
        <v>87.06</v>
      </c>
      <c r="M21" s="20">
        <f t="shared" si="0"/>
        <v>34.82</v>
      </c>
      <c r="N21" s="6"/>
      <c r="O21" s="6"/>
      <c r="P21" s="6"/>
      <c r="Q21" s="31">
        <f t="shared" ref="Q21:Q30" si="2">M21-P21</f>
        <v>34.82</v>
      </c>
    </row>
    <row r="22" spans="1:17" ht="56.25" customHeight="1" x14ac:dyDescent="0.25">
      <c r="A22" s="14" t="s">
        <v>55</v>
      </c>
      <c r="B22" s="133" t="s">
        <v>99</v>
      </c>
      <c r="C22" s="136"/>
      <c r="D22" s="136"/>
      <c r="E22" s="137"/>
      <c r="F22" s="15" t="s">
        <v>63</v>
      </c>
      <c r="G22" s="20">
        <v>0.18</v>
      </c>
      <c r="H22" s="6"/>
      <c r="I22" s="21"/>
      <c r="J22" s="21"/>
      <c r="K22" s="31">
        <f t="shared" si="1"/>
        <v>0.18</v>
      </c>
      <c r="L22" s="20">
        <v>12.76</v>
      </c>
      <c r="M22" s="20">
        <f t="shared" si="0"/>
        <v>2.2999999999999998</v>
      </c>
      <c r="N22" s="6"/>
      <c r="O22" s="6"/>
      <c r="P22" s="6"/>
      <c r="Q22" s="31">
        <f t="shared" si="2"/>
        <v>2.2999999999999998</v>
      </c>
    </row>
    <row r="23" spans="1:17" s="34" customFormat="1" ht="26.25" customHeight="1" x14ac:dyDescent="0.25">
      <c r="A23" s="14" t="s">
        <v>56</v>
      </c>
      <c r="B23" s="133" t="s">
        <v>100</v>
      </c>
      <c r="C23" s="136"/>
      <c r="D23" s="136"/>
      <c r="E23" s="137"/>
      <c r="F23" s="15" t="s">
        <v>14</v>
      </c>
      <c r="G23" s="20">
        <v>2</v>
      </c>
      <c r="H23" s="6"/>
      <c r="I23" s="21"/>
      <c r="J23" s="21"/>
      <c r="K23" s="31">
        <f>G23</f>
        <v>2</v>
      </c>
      <c r="L23" s="20">
        <v>770.95</v>
      </c>
      <c r="M23" s="20">
        <f>ROUND(L23*G23,2)</f>
        <v>1541.9</v>
      </c>
      <c r="N23" s="6"/>
      <c r="O23" s="6"/>
      <c r="P23" s="6"/>
      <c r="Q23" s="31">
        <f t="shared" si="2"/>
        <v>1541.9</v>
      </c>
    </row>
    <row r="24" spans="1:17" ht="34.5" customHeight="1" x14ac:dyDescent="0.25">
      <c r="A24" s="14" t="s">
        <v>57</v>
      </c>
      <c r="B24" s="133" t="s">
        <v>101</v>
      </c>
      <c r="C24" s="136"/>
      <c r="D24" s="136"/>
      <c r="E24" s="137"/>
      <c r="F24" s="15" t="s">
        <v>29</v>
      </c>
      <c r="G24" s="20">
        <v>5</v>
      </c>
      <c r="H24" s="6"/>
      <c r="I24" s="21"/>
      <c r="J24" s="21"/>
      <c r="K24" s="31">
        <f t="shared" si="1"/>
        <v>5</v>
      </c>
      <c r="L24" s="20">
        <v>134.07</v>
      </c>
      <c r="M24" s="20">
        <f>ROUND(L24*G24,2)</f>
        <v>670.35</v>
      </c>
      <c r="N24" s="6"/>
      <c r="O24" s="6"/>
      <c r="P24" s="6"/>
      <c r="Q24" s="31">
        <f t="shared" si="2"/>
        <v>670.35</v>
      </c>
    </row>
    <row r="25" spans="1:17" ht="13.8" x14ac:dyDescent="0.25">
      <c r="A25" s="14" t="s">
        <v>64</v>
      </c>
      <c r="B25" s="133" t="s">
        <v>102</v>
      </c>
      <c r="C25" s="136"/>
      <c r="D25" s="136"/>
      <c r="E25" s="137"/>
      <c r="F25" s="15" t="s">
        <v>25</v>
      </c>
      <c r="G25" s="20">
        <v>1027.71</v>
      </c>
      <c r="H25" s="20">
        <v>1027.71</v>
      </c>
      <c r="I25" s="21">
        <v>0</v>
      </c>
      <c r="J25" s="20">
        <f>SUM(H25:I25)</f>
        <v>1027.71</v>
      </c>
      <c r="K25" s="31">
        <f>G25-J25</f>
        <v>0</v>
      </c>
      <c r="L25" s="20">
        <v>43.36</v>
      </c>
      <c r="M25" s="20">
        <f t="shared" si="0"/>
        <v>44561.51</v>
      </c>
      <c r="N25" s="20">
        <f>ROUND(L25*H25,2)</f>
        <v>44561.51</v>
      </c>
      <c r="O25" s="20">
        <f>ROUND(L25*I25,2)</f>
        <v>0</v>
      </c>
      <c r="P25" s="20">
        <f>SUM(N25:O25)</f>
        <v>44561.51</v>
      </c>
      <c r="Q25" s="31">
        <f t="shared" si="2"/>
        <v>0</v>
      </c>
    </row>
    <row r="26" spans="1:17" s="34" customFormat="1" ht="22.5" customHeight="1" x14ac:dyDescent="0.25">
      <c r="A26" s="14" t="s">
        <v>65</v>
      </c>
      <c r="B26" s="133" t="s">
        <v>103</v>
      </c>
      <c r="C26" s="136"/>
      <c r="D26" s="136"/>
      <c r="E26" s="137"/>
      <c r="F26" s="15" t="s">
        <v>63</v>
      </c>
      <c r="G26" s="20">
        <v>23.06</v>
      </c>
      <c r="H26" s="6"/>
      <c r="I26" s="21">
        <v>21.23</v>
      </c>
      <c r="J26" s="20">
        <f>SUM(H26:I26)</f>
        <v>21.23</v>
      </c>
      <c r="K26" s="31">
        <f>G26-J26</f>
        <v>1.8299999999999983</v>
      </c>
      <c r="L26" s="20">
        <v>545.38</v>
      </c>
      <c r="M26" s="20">
        <f>ROUND(L26*G26,2)</f>
        <v>12576.46</v>
      </c>
      <c r="N26" s="20">
        <f t="shared" ref="N26:N27" si="3">ROUND(L26*H26,2)</f>
        <v>0</v>
      </c>
      <c r="O26" s="20">
        <f>ROUND(L26*I26,2)</f>
        <v>11578.42</v>
      </c>
      <c r="P26" s="20">
        <f>SUM(N26:O26)</f>
        <v>11578.42</v>
      </c>
      <c r="Q26" s="31">
        <f t="shared" si="2"/>
        <v>998.03999999999905</v>
      </c>
    </row>
    <row r="27" spans="1:17" ht="13.8" x14ac:dyDescent="0.25">
      <c r="A27" s="14" t="s">
        <v>66</v>
      </c>
      <c r="B27" s="133" t="s">
        <v>104</v>
      </c>
      <c r="C27" s="136"/>
      <c r="D27" s="136"/>
      <c r="E27" s="137"/>
      <c r="F27" s="15" t="s">
        <v>29</v>
      </c>
      <c r="G27" s="20">
        <v>20.66</v>
      </c>
      <c r="H27" s="6">
        <v>13.66</v>
      </c>
      <c r="I27" s="21">
        <v>0</v>
      </c>
      <c r="J27" s="20">
        <f>SUM(H27:I27)</f>
        <v>13.66</v>
      </c>
      <c r="K27" s="31">
        <f>G27-J27</f>
        <v>7</v>
      </c>
      <c r="L27" s="20">
        <v>13.83</v>
      </c>
      <c r="M27" s="20">
        <f t="shared" si="0"/>
        <v>285.73</v>
      </c>
      <c r="N27" s="20">
        <f t="shared" si="3"/>
        <v>188.92</v>
      </c>
      <c r="O27" s="20">
        <f>ROUND(L27*I27,2)</f>
        <v>0</v>
      </c>
      <c r="P27" s="20">
        <f>SUM(N27:O27)</f>
        <v>188.92</v>
      </c>
      <c r="Q27" s="31">
        <f t="shared" si="2"/>
        <v>96.810000000000031</v>
      </c>
    </row>
    <row r="28" spans="1:17" ht="13.8" x14ac:dyDescent="0.25">
      <c r="A28" s="11" t="s">
        <v>58</v>
      </c>
      <c r="B28" s="116" t="s">
        <v>105</v>
      </c>
      <c r="C28" s="117"/>
      <c r="D28" s="117"/>
      <c r="E28" s="118"/>
      <c r="F28" s="12"/>
      <c r="G28" s="12"/>
      <c r="H28" s="12"/>
      <c r="I28" s="12"/>
      <c r="J28" s="12"/>
      <c r="K28" s="13"/>
      <c r="L28" s="26"/>
      <c r="M28" s="30">
        <f>SUM(M29:M32)</f>
        <v>6761.02</v>
      </c>
      <c r="N28" s="30">
        <f>SUM(N29:N32)</f>
        <v>0</v>
      </c>
      <c r="O28" s="30">
        <f>SUM(O29:O32)</f>
        <v>1172.93</v>
      </c>
      <c r="P28" s="30">
        <f>SUM(P29:P32)</f>
        <v>1172.93</v>
      </c>
      <c r="Q28" s="30">
        <f>SUM(Q29:Q32)</f>
        <v>5588.09</v>
      </c>
    </row>
    <row r="29" spans="1:17" ht="27" customHeight="1" x14ac:dyDescent="0.25">
      <c r="A29" s="14" t="s">
        <v>59</v>
      </c>
      <c r="B29" s="127" t="s">
        <v>106</v>
      </c>
      <c r="C29" s="128"/>
      <c r="D29" s="128"/>
      <c r="E29" s="129"/>
      <c r="F29" s="15" t="s">
        <v>63</v>
      </c>
      <c r="G29" s="20">
        <v>3.04</v>
      </c>
      <c r="H29" s="6" t="s">
        <v>24</v>
      </c>
      <c r="I29" s="6">
        <v>3.04</v>
      </c>
      <c r="J29" s="20">
        <f>SUM(H29:I29)</f>
        <v>3.04</v>
      </c>
      <c r="K29" s="31">
        <f>G29-J29</f>
        <v>0</v>
      </c>
      <c r="L29" s="20">
        <v>288.68</v>
      </c>
      <c r="M29" s="20">
        <f t="shared" si="0"/>
        <v>877.59</v>
      </c>
      <c r="N29" s="6" t="s">
        <v>24</v>
      </c>
      <c r="O29" s="20">
        <f>ROUND(L29*I29,2)</f>
        <v>877.59</v>
      </c>
      <c r="P29" s="20">
        <f>SUM(N29:O29)</f>
        <v>877.59</v>
      </c>
      <c r="Q29" s="31">
        <f t="shared" si="2"/>
        <v>0</v>
      </c>
    </row>
    <row r="30" spans="1:17" s="34" customFormat="1" ht="13.8" x14ac:dyDescent="0.25">
      <c r="A30" s="14" t="s">
        <v>60</v>
      </c>
      <c r="B30" s="127" t="s">
        <v>107</v>
      </c>
      <c r="C30" s="128"/>
      <c r="D30" s="128"/>
      <c r="E30" s="129"/>
      <c r="F30" s="15" t="s">
        <v>63</v>
      </c>
      <c r="G30" s="20">
        <v>3.04</v>
      </c>
      <c r="H30" s="6" t="s">
        <v>24</v>
      </c>
      <c r="I30" s="6">
        <v>3.04</v>
      </c>
      <c r="J30" s="20">
        <f>SUM(H30:I30)</f>
        <v>3.04</v>
      </c>
      <c r="K30" s="31">
        <f>G30-J30</f>
        <v>0</v>
      </c>
      <c r="L30" s="20">
        <v>97.15</v>
      </c>
      <c r="M30" s="20">
        <f>ROUND(L30*G30,2)</f>
        <v>295.33999999999997</v>
      </c>
      <c r="N30" s="6" t="s">
        <v>24</v>
      </c>
      <c r="O30" s="20">
        <f>ROUND(L30*I30,2)</f>
        <v>295.33999999999997</v>
      </c>
      <c r="P30" s="20">
        <f>SUM(N30:O30)</f>
        <v>295.33999999999997</v>
      </c>
      <c r="Q30" s="31">
        <f t="shared" si="2"/>
        <v>0</v>
      </c>
    </row>
    <row r="31" spans="1:17" s="34" customFormat="1" ht="33.75" customHeight="1" x14ac:dyDescent="0.25">
      <c r="A31" s="14" t="s">
        <v>61</v>
      </c>
      <c r="B31" s="127" t="s">
        <v>108</v>
      </c>
      <c r="C31" s="128"/>
      <c r="D31" s="128"/>
      <c r="E31" s="129"/>
      <c r="F31" s="15" t="s">
        <v>25</v>
      </c>
      <c r="G31" s="20">
        <v>84.2</v>
      </c>
      <c r="H31" s="6" t="s">
        <v>24</v>
      </c>
      <c r="I31" s="6" t="s">
        <v>24</v>
      </c>
      <c r="J31" s="6" t="s">
        <v>24</v>
      </c>
      <c r="K31" s="31">
        <f>G31</f>
        <v>84.2</v>
      </c>
      <c r="L31" s="20">
        <v>56.79</v>
      </c>
      <c r="M31" s="20">
        <f>ROUND(L31*G31,2)</f>
        <v>4781.72</v>
      </c>
      <c r="N31" s="6" t="s">
        <v>24</v>
      </c>
      <c r="O31" s="6" t="s">
        <v>24</v>
      </c>
      <c r="P31" s="6" t="s">
        <v>24</v>
      </c>
      <c r="Q31" s="31">
        <f>M31</f>
        <v>4781.72</v>
      </c>
    </row>
    <row r="32" spans="1:17" ht="13.8" x14ac:dyDescent="0.25">
      <c r="A32" s="14" t="s">
        <v>62</v>
      </c>
      <c r="B32" s="127" t="s">
        <v>30</v>
      </c>
      <c r="C32" s="128"/>
      <c r="D32" s="128"/>
      <c r="E32" s="129"/>
      <c r="F32" s="15" t="s">
        <v>25</v>
      </c>
      <c r="G32" s="20">
        <v>43.47</v>
      </c>
      <c r="H32" s="6" t="s">
        <v>24</v>
      </c>
      <c r="I32" s="6" t="s">
        <v>24</v>
      </c>
      <c r="J32" s="6" t="s">
        <v>24</v>
      </c>
      <c r="K32" s="31">
        <f t="shared" ref="K32:K36" si="4">G32</f>
        <v>43.47</v>
      </c>
      <c r="L32" s="20">
        <v>18.55</v>
      </c>
      <c r="M32" s="20">
        <f t="shared" si="0"/>
        <v>806.37</v>
      </c>
      <c r="N32" s="6" t="s">
        <v>24</v>
      </c>
      <c r="O32" s="6" t="s">
        <v>24</v>
      </c>
      <c r="P32" s="6" t="s">
        <v>24</v>
      </c>
      <c r="Q32" s="31">
        <f t="shared" ref="Q32:Q36" si="5">M32</f>
        <v>806.37</v>
      </c>
    </row>
    <row r="33" spans="1:17" s="34" customFormat="1" ht="12" customHeight="1" x14ac:dyDescent="0.25">
      <c r="A33" s="11" t="s">
        <v>110</v>
      </c>
      <c r="B33" s="116" t="s">
        <v>109</v>
      </c>
      <c r="C33" s="117"/>
      <c r="D33" s="117"/>
      <c r="E33" s="118"/>
      <c r="F33" s="12"/>
      <c r="G33" s="12"/>
      <c r="H33" s="12"/>
      <c r="I33" s="12"/>
      <c r="J33" s="12"/>
      <c r="K33" s="13"/>
      <c r="L33" s="26"/>
      <c r="M33" s="30">
        <f>SUM(M34:M36)</f>
        <v>1221.8699999999999</v>
      </c>
      <c r="N33" s="30">
        <f>SUM(N34:N36)</f>
        <v>0</v>
      </c>
      <c r="O33" s="30">
        <f>SUM(O34:O36)</f>
        <v>0</v>
      </c>
      <c r="P33" s="30">
        <f>SUM(P34:P36)</f>
        <v>0</v>
      </c>
      <c r="Q33" s="30">
        <f>SUM(Q34:Q36)</f>
        <v>1221.8699999999999</v>
      </c>
    </row>
    <row r="34" spans="1:17" ht="25.5" customHeight="1" x14ac:dyDescent="0.25">
      <c r="A34" s="14" t="s">
        <v>111</v>
      </c>
      <c r="B34" s="127" t="s">
        <v>112</v>
      </c>
      <c r="C34" s="128"/>
      <c r="D34" s="128"/>
      <c r="E34" s="129"/>
      <c r="F34" s="15" t="s">
        <v>14</v>
      </c>
      <c r="G34" s="20">
        <v>2</v>
      </c>
      <c r="H34" s="6" t="s">
        <v>24</v>
      </c>
      <c r="I34" s="6" t="s">
        <v>24</v>
      </c>
      <c r="J34" s="6" t="s">
        <v>24</v>
      </c>
      <c r="K34" s="31">
        <f t="shared" si="4"/>
        <v>2</v>
      </c>
      <c r="L34" s="20">
        <v>96.4</v>
      </c>
      <c r="M34" s="20">
        <f t="shared" si="0"/>
        <v>192.8</v>
      </c>
      <c r="N34" s="6" t="s">
        <v>24</v>
      </c>
      <c r="O34" s="6" t="s">
        <v>24</v>
      </c>
      <c r="P34" s="6" t="s">
        <v>24</v>
      </c>
      <c r="Q34" s="31">
        <f t="shared" si="5"/>
        <v>192.8</v>
      </c>
    </row>
    <row r="35" spans="1:17" ht="13.8" x14ac:dyDescent="0.25">
      <c r="A35" s="14" t="s">
        <v>67</v>
      </c>
      <c r="B35" s="127" t="s">
        <v>31</v>
      </c>
      <c r="C35" s="128"/>
      <c r="D35" s="128"/>
      <c r="E35" s="129"/>
      <c r="F35" s="15" t="s">
        <v>25</v>
      </c>
      <c r="G35" s="20">
        <v>95.22</v>
      </c>
      <c r="H35" s="6"/>
      <c r="I35" s="6"/>
      <c r="J35" s="6"/>
      <c r="K35" s="31">
        <f t="shared" si="4"/>
        <v>95.22</v>
      </c>
      <c r="L35" s="20">
        <v>3.34</v>
      </c>
      <c r="M35" s="20">
        <f t="shared" si="0"/>
        <v>318.02999999999997</v>
      </c>
      <c r="N35" s="6"/>
      <c r="O35" s="6"/>
      <c r="P35" s="6"/>
      <c r="Q35" s="31">
        <f t="shared" si="5"/>
        <v>318.02999999999997</v>
      </c>
    </row>
    <row r="36" spans="1:17" ht="12.75" customHeight="1" x14ac:dyDescent="0.25">
      <c r="A36" s="14" t="s">
        <v>68</v>
      </c>
      <c r="B36" s="127" t="s">
        <v>113</v>
      </c>
      <c r="C36" s="128"/>
      <c r="D36" s="128"/>
      <c r="E36" s="129"/>
      <c r="F36" s="15" t="s">
        <v>25</v>
      </c>
      <c r="G36" s="20">
        <v>1481.33</v>
      </c>
      <c r="H36" s="6"/>
      <c r="I36" s="6"/>
      <c r="J36" s="6"/>
      <c r="K36" s="31">
        <f t="shared" si="4"/>
        <v>1481.33</v>
      </c>
      <c r="L36" s="20">
        <v>0.48</v>
      </c>
      <c r="M36" s="20">
        <f t="shared" si="0"/>
        <v>711.04</v>
      </c>
      <c r="N36" s="6"/>
      <c r="O36" s="6"/>
      <c r="P36" s="6"/>
      <c r="Q36" s="31">
        <f t="shared" si="5"/>
        <v>711.04</v>
      </c>
    </row>
    <row r="37" spans="1:17" ht="15.75" customHeight="1" x14ac:dyDescent="0.25">
      <c r="A37" s="16"/>
      <c r="B37" s="113" t="s">
        <v>123</v>
      </c>
      <c r="C37" s="114"/>
      <c r="D37" s="114"/>
      <c r="E37" s="115"/>
      <c r="F37" s="16"/>
      <c r="G37" s="16"/>
      <c r="H37" s="16"/>
      <c r="I37" s="16"/>
      <c r="J37" s="16"/>
      <c r="K37" s="16"/>
      <c r="L37" s="16"/>
      <c r="M37" s="22">
        <f>SUM(M28,M19,M17,M15,M12,M33)</f>
        <v>84570.63</v>
      </c>
      <c r="N37" s="22">
        <f>SUM(N28,N19,N17,N15,N12)</f>
        <v>61649.729999999996</v>
      </c>
      <c r="O37" s="22">
        <f>SUM(O28,O19,O17,O15,O12)</f>
        <v>12751.35</v>
      </c>
      <c r="P37" s="22">
        <f>SUM(P28,P19,P17,P15,P12)</f>
        <v>74401.08</v>
      </c>
      <c r="Q37" s="22">
        <f>SUM(Q28,Q19,Q17,Q15,Q12,Q33)</f>
        <v>10169.549999999999</v>
      </c>
    </row>
    <row r="38" spans="1:17" ht="9.75" customHeight="1" x14ac:dyDescent="0.25">
      <c r="A38" s="156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</row>
    <row r="39" spans="1:17" ht="15.75" customHeight="1" x14ac:dyDescent="0.25">
      <c r="A39" s="10"/>
      <c r="B39" s="130" t="s">
        <v>114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2"/>
    </row>
    <row r="40" spans="1:17" ht="12.75" customHeight="1" x14ac:dyDescent="0.25">
      <c r="A40" s="11" t="s">
        <v>43</v>
      </c>
      <c r="B40" s="116" t="s">
        <v>23</v>
      </c>
      <c r="C40" s="117"/>
      <c r="D40" s="117"/>
      <c r="E40" s="118"/>
      <c r="F40" s="12"/>
      <c r="G40" s="12"/>
      <c r="H40" s="12"/>
      <c r="I40" s="12"/>
      <c r="J40" s="12"/>
      <c r="K40" s="12"/>
      <c r="L40" s="13"/>
      <c r="M40" s="30">
        <f>SUM(M41)</f>
        <v>114.26</v>
      </c>
      <c r="N40" s="30">
        <f>SUM(N41)</f>
        <v>114.26</v>
      </c>
      <c r="O40" s="30">
        <f>SUM(O41)</f>
        <v>0</v>
      </c>
      <c r="P40" s="30">
        <f>SUM(P41)</f>
        <v>114.26</v>
      </c>
      <c r="Q40" s="30">
        <f>SUM(Q41)</f>
        <v>0</v>
      </c>
    </row>
    <row r="41" spans="1:17" ht="21.75" customHeight="1" x14ac:dyDescent="0.25">
      <c r="A41" s="14" t="s">
        <v>44</v>
      </c>
      <c r="B41" s="133" t="s">
        <v>36</v>
      </c>
      <c r="C41" s="134"/>
      <c r="D41" s="134"/>
      <c r="E41" s="135"/>
      <c r="F41" s="15" t="s">
        <v>25</v>
      </c>
      <c r="G41" s="20">
        <v>380.87</v>
      </c>
      <c r="H41" s="20">
        <v>380.87</v>
      </c>
      <c r="I41" s="20">
        <v>0</v>
      </c>
      <c r="J41" s="20">
        <f>SUM(H41:I41)</f>
        <v>380.87</v>
      </c>
      <c r="K41" s="31">
        <f>G41-J41</f>
        <v>0</v>
      </c>
      <c r="L41" s="20">
        <v>0.3</v>
      </c>
      <c r="M41" s="20">
        <f>ROUND(L41*G41,2)</f>
        <v>114.26</v>
      </c>
      <c r="N41" s="20">
        <f t="shared" ref="N41" si="6">ROUND(L41*H41,2)</f>
        <v>114.26</v>
      </c>
      <c r="O41" s="6">
        <f>ROUND(L41*I41,2)</f>
        <v>0</v>
      </c>
      <c r="P41" s="6">
        <f>SUM(N41:O41)</f>
        <v>114.26</v>
      </c>
      <c r="Q41" s="31">
        <f>M41-P41</f>
        <v>0</v>
      </c>
    </row>
    <row r="42" spans="1:17" ht="12.75" customHeight="1" x14ac:dyDescent="0.25">
      <c r="A42" s="11" t="s">
        <v>46</v>
      </c>
      <c r="B42" s="116" t="s">
        <v>26</v>
      </c>
      <c r="C42" s="117"/>
      <c r="D42" s="117"/>
      <c r="E42" s="118"/>
      <c r="F42" s="12"/>
      <c r="G42" s="12"/>
      <c r="H42" s="12"/>
      <c r="I42" s="12"/>
      <c r="J42" s="12"/>
      <c r="K42" s="13"/>
      <c r="L42" s="26"/>
      <c r="M42" s="30">
        <f>SUM(M43:M43)</f>
        <v>506.56</v>
      </c>
      <c r="N42" s="30">
        <f>SUM(N43:N43)</f>
        <v>506.56</v>
      </c>
      <c r="O42" s="30">
        <f>SUM(O43:O43)</f>
        <v>0</v>
      </c>
      <c r="P42" s="30">
        <f>SUM(P43:P43)</f>
        <v>506.56</v>
      </c>
      <c r="Q42" s="30">
        <f>SUM(Q43:Q43)</f>
        <v>0</v>
      </c>
    </row>
    <row r="43" spans="1:17" ht="22.5" customHeight="1" x14ac:dyDescent="0.25">
      <c r="A43" s="14" t="s">
        <v>47</v>
      </c>
      <c r="B43" s="133" t="s">
        <v>27</v>
      </c>
      <c r="C43" s="136"/>
      <c r="D43" s="136"/>
      <c r="E43" s="137"/>
      <c r="F43" s="15" t="s">
        <v>25</v>
      </c>
      <c r="G43" s="20">
        <v>380.87</v>
      </c>
      <c r="H43" s="20">
        <v>380.87</v>
      </c>
      <c r="I43" s="20">
        <v>0</v>
      </c>
      <c r="J43" s="20">
        <f>SUM(H43:I43)</f>
        <v>380.87</v>
      </c>
      <c r="K43" s="31">
        <f>G43-J43</f>
        <v>0</v>
      </c>
      <c r="L43" s="20">
        <v>1.33</v>
      </c>
      <c r="M43" s="20">
        <f>ROUND(L43*G43,2)</f>
        <v>506.56</v>
      </c>
      <c r="N43" s="20">
        <f t="shared" ref="N43" si="7">ROUND(L43*H43,2)</f>
        <v>506.56</v>
      </c>
      <c r="O43" s="6">
        <f>ROUND(L43*I43,2)</f>
        <v>0</v>
      </c>
      <c r="P43" s="6">
        <f>SUM(N43:O43)</f>
        <v>506.56</v>
      </c>
      <c r="Q43" s="31">
        <f>M43-P43</f>
        <v>0</v>
      </c>
    </row>
    <row r="44" spans="1:17" ht="13.8" x14ac:dyDescent="0.25">
      <c r="A44" s="11" t="s">
        <v>48</v>
      </c>
      <c r="B44" s="116" t="s">
        <v>28</v>
      </c>
      <c r="C44" s="117"/>
      <c r="D44" s="117"/>
      <c r="E44" s="118"/>
      <c r="F44" s="12"/>
      <c r="G44" s="12"/>
      <c r="H44" s="12"/>
      <c r="I44" s="12"/>
      <c r="J44" s="12"/>
      <c r="K44" s="12"/>
      <c r="L44" s="26"/>
      <c r="M44" s="30">
        <f>SUM(M45:M48)</f>
        <v>21453.5</v>
      </c>
      <c r="N44" s="30">
        <f>SUM(N45:N48)</f>
        <v>21044.46</v>
      </c>
      <c r="O44" s="30">
        <f>SUM(O45:O48)</f>
        <v>0</v>
      </c>
      <c r="P44" s="30">
        <f>SUM(P45:P48)</f>
        <v>21044.46</v>
      </c>
      <c r="Q44" s="30">
        <f>SUM(Q45:Q48)</f>
        <v>409.04</v>
      </c>
    </row>
    <row r="45" spans="1:17" ht="36.75" customHeight="1" x14ac:dyDescent="0.25">
      <c r="A45" s="14" t="s">
        <v>49</v>
      </c>
      <c r="B45" s="133" t="s">
        <v>1</v>
      </c>
      <c r="C45" s="134"/>
      <c r="D45" s="134"/>
      <c r="E45" s="135"/>
      <c r="F45" s="15" t="s">
        <v>29</v>
      </c>
      <c r="G45" s="20">
        <v>139.55000000000001</v>
      </c>
      <c r="H45" s="20">
        <v>139.55000000000001</v>
      </c>
      <c r="I45" s="21">
        <v>0</v>
      </c>
      <c r="J45" s="20">
        <f>SUM(H45:I45)</f>
        <v>139.55000000000001</v>
      </c>
      <c r="K45" s="31">
        <f>G45-J45</f>
        <v>0</v>
      </c>
      <c r="L45" s="20">
        <v>31.47</v>
      </c>
      <c r="M45" s="20">
        <f>ROUND(L45*G45,2)</f>
        <v>4391.6400000000003</v>
      </c>
      <c r="N45" s="20">
        <f t="shared" ref="N45:N48" si="8">ROUND(L45*H45,2)</f>
        <v>4391.6400000000003</v>
      </c>
      <c r="O45" s="20">
        <f>ROUND(L45*I45,2)</f>
        <v>0</v>
      </c>
      <c r="P45" s="20">
        <f>SUM(N45:O45)</f>
        <v>4391.6400000000003</v>
      </c>
      <c r="Q45" s="31">
        <f>M45-P45</f>
        <v>0</v>
      </c>
    </row>
    <row r="46" spans="1:17" s="34" customFormat="1" ht="31.5" customHeight="1" x14ac:dyDescent="0.25">
      <c r="A46" s="14" t="s">
        <v>50</v>
      </c>
      <c r="B46" s="133" t="s">
        <v>102</v>
      </c>
      <c r="C46" s="136"/>
      <c r="D46" s="136"/>
      <c r="E46" s="137"/>
      <c r="F46" s="15" t="s">
        <v>25</v>
      </c>
      <c r="G46" s="20">
        <v>380.87</v>
      </c>
      <c r="H46" s="6">
        <v>380.87</v>
      </c>
      <c r="I46" s="21">
        <v>0</v>
      </c>
      <c r="J46" s="20">
        <f>SUM(H46:I46)</f>
        <v>380.87</v>
      </c>
      <c r="K46" s="31">
        <f>G46-J46</f>
        <v>0</v>
      </c>
      <c r="L46" s="20">
        <v>43.36</v>
      </c>
      <c r="M46" s="20">
        <f>ROUND(L46*G46,2)</f>
        <v>16514.52</v>
      </c>
      <c r="N46" s="20">
        <f t="shared" si="8"/>
        <v>16514.52</v>
      </c>
      <c r="O46" s="20">
        <f>ROUND(L46*I46,2)</f>
        <v>0</v>
      </c>
      <c r="P46" s="20">
        <f>SUM(N46:O46)</f>
        <v>16514.52</v>
      </c>
      <c r="Q46" s="31">
        <f>M46-P46</f>
        <v>0</v>
      </c>
    </row>
    <row r="47" spans="1:17" ht="32.25" customHeight="1" x14ac:dyDescent="0.25">
      <c r="A47" s="14" t="s">
        <v>51</v>
      </c>
      <c r="B47" s="133" t="s">
        <v>103</v>
      </c>
      <c r="C47" s="136"/>
      <c r="D47" s="136"/>
      <c r="E47" s="137"/>
      <c r="F47" s="15" t="s">
        <v>63</v>
      </c>
      <c r="G47" s="20">
        <v>0.75</v>
      </c>
      <c r="H47" s="6"/>
      <c r="I47" s="21">
        <v>0</v>
      </c>
      <c r="J47" s="20">
        <f>SUM(H47:I47)</f>
        <v>0</v>
      </c>
      <c r="K47" s="31">
        <f>G47-J47</f>
        <v>0.75</v>
      </c>
      <c r="L47" s="20">
        <v>545.38</v>
      </c>
      <c r="M47" s="20">
        <f>ROUND(L47*G47,2)</f>
        <v>409.04</v>
      </c>
      <c r="N47" s="20">
        <f t="shared" si="8"/>
        <v>0</v>
      </c>
      <c r="O47" s="20">
        <f>ROUND(L47*I47,2)</f>
        <v>0</v>
      </c>
      <c r="P47" s="20">
        <f>SUM(N47:O47)</f>
        <v>0</v>
      </c>
      <c r="Q47" s="31">
        <f>M47-P47</f>
        <v>409.04</v>
      </c>
    </row>
    <row r="48" spans="1:17" ht="13.8" x14ac:dyDescent="0.25">
      <c r="A48" s="14" t="s">
        <v>116</v>
      </c>
      <c r="B48" s="133" t="s">
        <v>104</v>
      </c>
      <c r="C48" s="136"/>
      <c r="D48" s="136"/>
      <c r="E48" s="137"/>
      <c r="F48" s="15" t="s">
        <v>29</v>
      </c>
      <c r="G48" s="20">
        <v>10</v>
      </c>
      <c r="H48" s="20">
        <v>10</v>
      </c>
      <c r="I48" s="21">
        <v>0</v>
      </c>
      <c r="J48" s="20">
        <f>SUM(H48:I48)</f>
        <v>10</v>
      </c>
      <c r="K48" s="31">
        <f>G48-J48</f>
        <v>0</v>
      </c>
      <c r="L48" s="20">
        <v>13.83</v>
      </c>
      <c r="M48" s="20">
        <f>ROUND(L48*G48,2)</f>
        <v>138.30000000000001</v>
      </c>
      <c r="N48" s="20">
        <f t="shared" si="8"/>
        <v>138.30000000000001</v>
      </c>
      <c r="O48" s="20">
        <f>ROUND(L48*I48,2)</f>
        <v>0</v>
      </c>
      <c r="P48" s="20">
        <f>SUM(N48:O48)</f>
        <v>138.30000000000001</v>
      </c>
      <c r="Q48" s="31">
        <f>M48-P48</f>
        <v>0</v>
      </c>
    </row>
    <row r="49" spans="1:17" ht="13.8" x14ac:dyDescent="0.25">
      <c r="A49" s="11" t="s">
        <v>52</v>
      </c>
      <c r="B49" s="116" t="s">
        <v>115</v>
      </c>
      <c r="C49" s="117"/>
      <c r="D49" s="117"/>
      <c r="E49" s="118"/>
      <c r="F49" s="12"/>
      <c r="G49" s="12"/>
      <c r="H49" s="12"/>
      <c r="I49" s="12"/>
      <c r="J49" s="12"/>
      <c r="K49" s="13"/>
      <c r="L49" s="26"/>
      <c r="M49" s="30">
        <f>SUM(M50:M53)</f>
        <v>902.1099999999999</v>
      </c>
      <c r="N49" s="30">
        <f>SUM(N50:N53)</f>
        <v>0</v>
      </c>
      <c r="O49" s="30">
        <f>SUM(O50:O53)</f>
        <v>0</v>
      </c>
      <c r="P49" s="30">
        <f>SUM(P50:P53)</f>
        <v>0</v>
      </c>
      <c r="Q49" s="30">
        <f>SUM(Q50:Q53)</f>
        <v>902.1099999999999</v>
      </c>
    </row>
    <row r="50" spans="1:17" ht="30.75" customHeight="1" x14ac:dyDescent="0.25">
      <c r="A50" s="14" t="s">
        <v>53</v>
      </c>
      <c r="B50" s="127" t="s">
        <v>106</v>
      </c>
      <c r="C50" s="128"/>
      <c r="D50" s="128"/>
      <c r="E50" s="129"/>
      <c r="F50" s="15" t="s">
        <v>63</v>
      </c>
      <c r="G50" s="20">
        <v>1.01</v>
      </c>
      <c r="H50" s="6" t="s">
        <v>24</v>
      </c>
      <c r="I50" s="6" t="s">
        <v>24</v>
      </c>
      <c r="J50" s="6" t="s">
        <v>24</v>
      </c>
      <c r="K50" s="31">
        <f>G50</f>
        <v>1.01</v>
      </c>
      <c r="L50" s="20">
        <v>288.68</v>
      </c>
      <c r="M50" s="20">
        <f>ROUND(L50*G50,2)</f>
        <v>291.57</v>
      </c>
      <c r="N50" s="6" t="s">
        <v>24</v>
      </c>
      <c r="O50" s="6" t="s">
        <v>24</v>
      </c>
      <c r="P50" s="6" t="s">
        <v>24</v>
      </c>
      <c r="Q50" s="31">
        <f>M50</f>
        <v>291.57</v>
      </c>
    </row>
    <row r="51" spans="1:17" ht="13.8" x14ac:dyDescent="0.25">
      <c r="A51" s="14" t="s">
        <v>54</v>
      </c>
      <c r="B51" s="127" t="s">
        <v>107</v>
      </c>
      <c r="C51" s="128"/>
      <c r="D51" s="128"/>
      <c r="E51" s="129"/>
      <c r="F51" s="15" t="s">
        <v>63</v>
      </c>
      <c r="G51" s="20">
        <v>1.01</v>
      </c>
      <c r="H51" s="6" t="s">
        <v>24</v>
      </c>
      <c r="I51" s="6" t="s">
        <v>24</v>
      </c>
      <c r="J51" s="6" t="s">
        <v>24</v>
      </c>
      <c r="K51" s="31">
        <f>G51</f>
        <v>1.01</v>
      </c>
      <c r="L51" s="20">
        <v>97.15</v>
      </c>
      <c r="M51" s="20">
        <f>ROUND(L51*G51,2)</f>
        <v>98.12</v>
      </c>
      <c r="N51" s="6" t="s">
        <v>24</v>
      </c>
      <c r="O51" s="6" t="s">
        <v>24</v>
      </c>
      <c r="P51" s="6" t="s">
        <v>24</v>
      </c>
      <c r="Q51" s="31">
        <f>M51</f>
        <v>98.12</v>
      </c>
    </row>
    <row r="52" spans="1:17" ht="34.5" customHeight="1" x14ac:dyDescent="0.25">
      <c r="A52" s="14" t="s">
        <v>55</v>
      </c>
      <c r="B52" s="127" t="s">
        <v>108</v>
      </c>
      <c r="C52" s="128"/>
      <c r="D52" s="128"/>
      <c r="E52" s="129"/>
      <c r="F52" s="15" t="s">
        <v>25</v>
      </c>
      <c r="G52" s="20">
        <v>4.29</v>
      </c>
      <c r="H52" s="6" t="s">
        <v>24</v>
      </c>
      <c r="I52" s="6" t="s">
        <v>24</v>
      </c>
      <c r="J52" s="6" t="s">
        <v>24</v>
      </c>
      <c r="K52" s="31">
        <f>G52</f>
        <v>4.29</v>
      </c>
      <c r="L52" s="20">
        <v>56.79</v>
      </c>
      <c r="M52" s="20">
        <f>ROUND(L52*G52,2)</f>
        <v>243.63</v>
      </c>
      <c r="N52" s="6" t="s">
        <v>24</v>
      </c>
      <c r="O52" s="6" t="s">
        <v>24</v>
      </c>
      <c r="P52" s="6" t="s">
        <v>24</v>
      </c>
      <c r="Q52" s="31">
        <f>M52</f>
        <v>243.63</v>
      </c>
    </row>
    <row r="53" spans="1:17" ht="24.75" customHeight="1" x14ac:dyDescent="0.25">
      <c r="A53" s="14" t="s">
        <v>56</v>
      </c>
      <c r="B53" s="127" t="s">
        <v>30</v>
      </c>
      <c r="C53" s="128"/>
      <c r="D53" s="128"/>
      <c r="E53" s="129"/>
      <c r="F53" s="15" t="s">
        <v>25</v>
      </c>
      <c r="G53" s="20">
        <v>14.49</v>
      </c>
      <c r="H53" s="6" t="s">
        <v>24</v>
      </c>
      <c r="I53" s="6" t="s">
        <v>24</v>
      </c>
      <c r="J53" s="6" t="s">
        <v>24</v>
      </c>
      <c r="K53" s="31">
        <f>G53</f>
        <v>14.49</v>
      </c>
      <c r="L53" s="20">
        <v>18.55</v>
      </c>
      <c r="M53" s="20">
        <f>ROUND(L53*G53,2)</f>
        <v>268.79000000000002</v>
      </c>
      <c r="N53" s="6" t="s">
        <v>24</v>
      </c>
      <c r="O53" s="6" t="s">
        <v>24</v>
      </c>
      <c r="P53" s="6" t="s">
        <v>24</v>
      </c>
      <c r="Q53" s="31">
        <f>M53</f>
        <v>268.79000000000002</v>
      </c>
    </row>
    <row r="54" spans="1:17" ht="17.25" customHeight="1" x14ac:dyDescent="0.25">
      <c r="A54" s="11" t="s">
        <v>58</v>
      </c>
      <c r="B54" s="116" t="s">
        <v>109</v>
      </c>
      <c r="C54" s="117"/>
      <c r="D54" s="117"/>
      <c r="E54" s="118"/>
      <c r="F54" s="12"/>
      <c r="G54" s="12"/>
      <c r="H54" s="12"/>
      <c r="I54" s="12"/>
      <c r="J54" s="12"/>
      <c r="K54" s="13"/>
      <c r="L54" s="26"/>
      <c r="M54" s="30">
        <f>SUM(M55:M57)</f>
        <v>577.69000000000005</v>
      </c>
      <c r="N54" s="30">
        <f>SUM(N55:N57)</f>
        <v>0</v>
      </c>
      <c r="O54" s="30">
        <f>SUM(O55:O57)</f>
        <v>0</v>
      </c>
      <c r="P54" s="30">
        <f>SUM(P55:P57)</f>
        <v>0</v>
      </c>
      <c r="Q54" s="30">
        <f>SUM(Q55:Q57)</f>
        <v>577.69000000000005</v>
      </c>
    </row>
    <row r="55" spans="1:17" ht="23.25" customHeight="1" x14ac:dyDescent="0.25">
      <c r="A55" s="14" t="s">
        <v>59</v>
      </c>
      <c r="B55" s="127" t="s">
        <v>112</v>
      </c>
      <c r="C55" s="128"/>
      <c r="D55" s="128"/>
      <c r="E55" s="129"/>
      <c r="F55" s="15" t="s">
        <v>14</v>
      </c>
      <c r="G55" s="20">
        <v>2</v>
      </c>
      <c r="H55" s="6" t="s">
        <v>24</v>
      </c>
      <c r="I55" s="6" t="s">
        <v>24</v>
      </c>
      <c r="J55" s="6" t="s">
        <v>24</v>
      </c>
      <c r="K55" s="31">
        <f>G55</f>
        <v>2</v>
      </c>
      <c r="L55" s="20">
        <v>96.4</v>
      </c>
      <c r="M55" s="20">
        <f>ROUND(L55*G55,2)</f>
        <v>192.8</v>
      </c>
      <c r="N55" s="6" t="s">
        <v>24</v>
      </c>
      <c r="O55" s="6" t="s">
        <v>24</v>
      </c>
      <c r="P55" s="6" t="s">
        <v>24</v>
      </c>
      <c r="Q55" s="31">
        <f>M55</f>
        <v>192.8</v>
      </c>
    </row>
    <row r="56" spans="1:17" ht="13.8" x14ac:dyDescent="0.25">
      <c r="A56" s="14" t="s">
        <v>60</v>
      </c>
      <c r="B56" s="127" t="s">
        <v>31</v>
      </c>
      <c r="C56" s="128"/>
      <c r="D56" s="128"/>
      <c r="E56" s="129"/>
      <c r="F56" s="15" t="s">
        <v>25</v>
      </c>
      <c r="G56" s="20">
        <v>34.89</v>
      </c>
      <c r="H56" s="6"/>
      <c r="I56" s="6"/>
      <c r="J56" s="6"/>
      <c r="K56" s="31">
        <f>G56</f>
        <v>34.89</v>
      </c>
      <c r="L56" s="20">
        <v>3.34</v>
      </c>
      <c r="M56" s="20">
        <f>ROUND(L56*G56,2)</f>
        <v>116.53</v>
      </c>
      <c r="N56" s="6"/>
      <c r="O56" s="6"/>
      <c r="P56" s="6"/>
      <c r="Q56" s="31">
        <f>M56</f>
        <v>116.53</v>
      </c>
    </row>
    <row r="57" spans="1:17" ht="12.75" customHeight="1" x14ac:dyDescent="0.25">
      <c r="A57" s="14" t="s">
        <v>61</v>
      </c>
      <c r="B57" s="127" t="s">
        <v>113</v>
      </c>
      <c r="C57" s="128"/>
      <c r="D57" s="128"/>
      <c r="E57" s="129"/>
      <c r="F57" s="15" t="s">
        <v>25</v>
      </c>
      <c r="G57" s="20">
        <v>559.09</v>
      </c>
      <c r="H57" s="6"/>
      <c r="I57" s="6"/>
      <c r="J57" s="6"/>
      <c r="K57" s="31">
        <f>G57</f>
        <v>559.09</v>
      </c>
      <c r="L57" s="20">
        <v>0.48</v>
      </c>
      <c r="M57" s="20">
        <f>ROUND(L57*G57,2)</f>
        <v>268.36</v>
      </c>
      <c r="N57" s="6"/>
      <c r="O57" s="6"/>
      <c r="P57" s="6"/>
      <c r="Q57" s="31">
        <f>M57</f>
        <v>268.36</v>
      </c>
    </row>
    <row r="58" spans="1:17" ht="13.8" x14ac:dyDescent="0.25">
      <c r="A58" s="16"/>
      <c r="B58" s="113" t="s">
        <v>117</v>
      </c>
      <c r="C58" s="114"/>
      <c r="D58" s="114"/>
      <c r="E58" s="115"/>
      <c r="F58" s="16"/>
      <c r="G58" s="16"/>
      <c r="H58" s="16"/>
      <c r="I58" s="16"/>
      <c r="J58" s="16"/>
      <c r="K58" s="16"/>
      <c r="L58" s="16"/>
      <c r="M58" s="22">
        <f>SUM(M49,M44,M42,M40,M54)</f>
        <v>23554.12</v>
      </c>
      <c r="N58" s="22">
        <f>SUM(N49,N44,N42,N40,N54)</f>
        <v>21665.279999999999</v>
      </c>
      <c r="O58" s="22">
        <f>SUM(O49,O44,O42,O40,O54)</f>
        <v>0</v>
      </c>
      <c r="P58" s="22">
        <f>SUM(P49,P44,P42,P40,P54)</f>
        <v>21665.279999999999</v>
      </c>
      <c r="Q58" s="22">
        <f>SUM(Q49,Q44,Q42,Q40,Q54)</f>
        <v>1888.84</v>
      </c>
    </row>
    <row r="60" spans="1:17" ht="13.8" x14ac:dyDescent="0.25">
      <c r="A60" s="10"/>
      <c r="B60" s="130" t="s">
        <v>118</v>
      </c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2"/>
    </row>
    <row r="61" spans="1:17" ht="13.8" x14ac:dyDescent="0.25">
      <c r="A61" s="11" t="s">
        <v>43</v>
      </c>
      <c r="B61" s="116" t="s">
        <v>23</v>
      </c>
      <c r="C61" s="117"/>
      <c r="D61" s="117"/>
      <c r="E61" s="118"/>
      <c r="F61" s="12"/>
      <c r="G61" s="12"/>
      <c r="H61" s="12"/>
      <c r="I61" s="12"/>
      <c r="J61" s="12"/>
      <c r="K61" s="12"/>
      <c r="L61" s="13"/>
      <c r="M61" s="30">
        <f>SUM(M62)</f>
        <v>174.71</v>
      </c>
      <c r="N61" s="30">
        <f>SUM(N62)</f>
        <v>174.71</v>
      </c>
      <c r="O61" s="30">
        <f>SUM(O62)</f>
        <v>0</v>
      </c>
      <c r="P61" s="30">
        <f>SUM(P62)</f>
        <v>174.71</v>
      </c>
      <c r="Q61" s="30">
        <f>SUM(Q62)</f>
        <v>0</v>
      </c>
    </row>
    <row r="62" spans="1:17" ht="24.75" customHeight="1" x14ac:dyDescent="0.25">
      <c r="A62" s="14" t="s">
        <v>44</v>
      </c>
      <c r="B62" s="133" t="s">
        <v>36</v>
      </c>
      <c r="C62" s="134"/>
      <c r="D62" s="134"/>
      <c r="E62" s="135"/>
      <c r="F62" s="15" t="s">
        <v>25</v>
      </c>
      <c r="G62" s="20">
        <v>582.35</v>
      </c>
      <c r="H62" s="20">
        <v>582.35</v>
      </c>
      <c r="I62" s="20">
        <v>0</v>
      </c>
      <c r="J62" s="20">
        <f>SUM(H62:I62)</f>
        <v>582.35</v>
      </c>
      <c r="K62" s="31">
        <f>G62-J62</f>
        <v>0</v>
      </c>
      <c r="L62" s="20">
        <v>0.3</v>
      </c>
      <c r="M62" s="20">
        <f>ROUND(L62*G62,2)</f>
        <v>174.71</v>
      </c>
      <c r="N62" s="6">
        <f>ROUND(H62*L62,2)</f>
        <v>174.71</v>
      </c>
      <c r="O62" s="6">
        <f>ROUND(L62*I62,2)</f>
        <v>0</v>
      </c>
      <c r="P62" s="6">
        <f>ROUND(J62*L62,2)</f>
        <v>174.71</v>
      </c>
      <c r="Q62" s="31">
        <f>M62-P62</f>
        <v>0</v>
      </c>
    </row>
    <row r="63" spans="1:17" ht="13.8" x14ac:dyDescent="0.25">
      <c r="A63" s="11" t="s">
        <v>46</v>
      </c>
      <c r="B63" s="116" t="s">
        <v>26</v>
      </c>
      <c r="C63" s="117"/>
      <c r="D63" s="117"/>
      <c r="E63" s="118"/>
      <c r="F63" s="12"/>
      <c r="G63" s="12"/>
      <c r="H63" s="12"/>
      <c r="I63" s="12"/>
      <c r="J63" s="12"/>
      <c r="K63" s="13"/>
      <c r="L63" s="26"/>
      <c r="M63" s="30">
        <f>SUM(M64:M64)</f>
        <v>774.53</v>
      </c>
      <c r="N63" s="30">
        <f>SUM(N64:N64)</f>
        <v>774.53</v>
      </c>
      <c r="O63" s="30">
        <f>SUM(O64:O64)</f>
        <v>0</v>
      </c>
      <c r="P63" s="30">
        <f>SUM(P64:P64)</f>
        <v>774.53</v>
      </c>
      <c r="Q63" s="30">
        <f>SUM(Q64:Q64)</f>
        <v>0</v>
      </c>
    </row>
    <row r="64" spans="1:17" ht="27" customHeight="1" x14ac:dyDescent="0.25">
      <c r="A64" s="14" t="s">
        <v>47</v>
      </c>
      <c r="B64" s="133" t="s">
        <v>27</v>
      </c>
      <c r="C64" s="136"/>
      <c r="D64" s="136"/>
      <c r="E64" s="137"/>
      <c r="F64" s="15" t="s">
        <v>25</v>
      </c>
      <c r="G64" s="20">
        <v>582.35</v>
      </c>
      <c r="H64" s="6">
        <v>582.35</v>
      </c>
      <c r="I64" s="6">
        <v>0</v>
      </c>
      <c r="J64" s="20">
        <f>SUM(H64:I64)</f>
        <v>582.35</v>
      </c>
      <c r="K64" s="31">
        <f>G64-J64</f>
        <v>0</v>
      </c>
      <c r="L64" s="20">
        <v>1.33</v>
      </c>
      <c r="M64" s="20">
        <f>ROUND(L64*G64,2)</f>
        <v>774.53</v>
      </c>
      <c r="N64" s="6">
        <f>ROUND(H64*L64,2)</f>
        <v>774.53</v>
      </c>
      <c r="O64" s="6">
        <f>ROUND(L64*I64,2)</f>
        <v>0</v>
      </c>
      <c r="P64" s="6">
        <f>ROUND(J64*L64,2)</f>
        <v>774.53</v>
      </c>
      <c r="Q64" s="31">
        <f>M64-P64</f>
        <v>0</v>
      </c>
    </row>
    <row r="65" spans="1:17" ht="13.8" x14ac:dyDescent="0.25">
      <c r="A65" s="11" t="s">
        <v>48</v>
      </c>
      <c r="B65" s="116" t="s">
        <v>28</v>
      </c>
      <c r="C65" s="117"/>
      <c r="D65" s="117"/>
      <c r="E65" s="118"/>
      <c r="F65" s="12"/>
      <c r="G65" s="12"/>
      <c r="H65" s="12"/>
      <c r="I65" s="12"/>
      <c r="J65" s="12"/>
      <c r="K65" s="12"/>
      <c r="L65" s="26"/>
      <c r="M65" s="30">
        <f>SUM(M66:M69)</f>
        <v>40825.919999999998</v>
      </c>
      <c r="N65" s="30">
        <f>SUM(N66:N69)</f>
        <v>32857.919999999998</v>
      </c>
      <c r="O65" s="30">
        <f>SUM(O66:O69)</f>
        <v>2203.34</v>
      </c>
      <c r="P65" s="30">
        <f>SUM(P66:P69)</f>
        <v>35061.26</v>
      </c>
      <c r="Q65" s="30">
        <f>SUM(Q66:Q69)</f>
        <v>5764.66</v>
      </c>
    </row>
    <row r="66" spans="1:17" ht="51" customHeight="1" x14ac:dyDescent="0.25">
      <c r="A66" s="14" t="s">
        <v>49</v>
      </c>
      <c r="B66" s="133" t="s">
        <v>1</v>
      </c>
      <c r="C66" s="134"/>
      <c r="D66" s="134"/>
      <c r="E66" s="135"/>
      <c r="F66" s="15" t="s">
        <v>29</v>
      </c>
      <c r="G66" s="20">
        <v>232.94</v>
      </c>
      <c r="H66" s="20">
        <v>232.94</v>
      </c>
      <c r="I66" s="21">
        <v>0</v>
      </c>
      <c r="J66" s="20">
        <f>SUM(H66:I66)</f>
        <v>232.94</v>
      </c>
      <c r="K66" s="31">
        <f>G66-J66</f>
        <v>0</v>
      </c>
      <c r="L66" s="20">
        <v>31.47</v>
      </c>
      <c r="M66" s="20">
        <f>ROUND(L66*G66,2)</f>
        <v>7330.62</v>
      </c>
      <c r="N66" s="6">
        <f>ROUND(H66*L66,2)</f>
        <v>7330.62</v>
      </c>
      <c r="O66" s="20">
        <f>ROUND(L66*I66,2)</f>
        <v>0</v>
      </c>
      <c r="P66" s="6">
        <f>ROUND(J66*L66,2)</f>
        <v>7330.62</v>
      </c>
      <c r="Q66" s="31">
        <f>M66-P66</f>
        <v>0</v>
      </c>
    </row>
    <row r="67" spans="1:17" ht="13.8" x14ac:dyDescent="0.25">
      <c r="A67" s="14" t="s">
        <v>50</v>
      </c>
      <c r="B67" s="133" t="s">
        <v>102</v>
      </c>
      <c r="C67" s="136"/>
      <c r="D67" s="136"/>
      <c r="E67" s="137"/>
      <c r="F67" s="15" t="s">
        <v>25</v>
      </c>
      <c r="G67" s="20">
        <v>582.35</v>
      </c>
      <c r="H67" s="6">
        <v>582.35</v>
      </c>
      <c r="I67" s="21">
        <v>0</v>
      </c>
      <c r="J67" s="20">
        <f>SUM(H67:I67)</f>
        <v>582.35</v>
      </c>
      <c r="K67" s="31">
        <f>G67-J67</f>
        <v>0</v>
      </c>
      <c r="L67" s="20">
        <v>43.36</v>
      </c>
      <c r="M67" s="20">
        <f>ROUND(L67*G67,2)</f>
        <v>25250.7</v>
      </c>
      <c r="N67" s="6">
        <f>ROUND(H67*L67,2)</f>
        <v>25250.7</v>
      </c>
      <c r="O67" s="20">
        <f>ROUND(L67*I67,2)</f>
        <v>0</v>
      </c>
      <c r="P67" s="6">
        <f>ROUND(J67*L67,2)</f>
        <v>25250.7</v>
      </c>
      <c r="Q67" s="31">
        <f t="shared" ref="Q67:Q69" si="9">M67-P67</f>
        <v>0</v>
      </c>
    </row>
    <row r="68" spans="1:17" s="34" customFormat="1" ht="37.5" customHeight="1" x14ac:dyDescent="0.25">
      <c r="A68" s="14" t="s">
        <v>51</v>
      </c>
      <c r="B68" s="133" t="s">
        <v>103</v>
      </c>
      <c r="C68" s="136"/>
      <c r="D68" s="136"/>
      <c r="E68" s="137"/>
      <c r="F68" s="15" t="s">
        <v>63</v>
      </c>
      <c r="G68" s="20">
        <v>14.61</v>
      </c>
      <c r="H68" s="6"/>
      <c r="I68" s="21">
        <v>4.04</v>
      </c>
      <c r="J68" s="20">
        <f>SUM(H68:I68)</f>
        <v>4.04</v>
      </c>
      <c r="K68" s="31">
        <f>G68-J68</f>
        <v>10.57</v>
      </c>
      <c r="L68" s="20">
        <v>545.38</v>
      </c>
      <c r="M68" s="20">
        <f>ROUND(L68*G68,2)</f>
        <v>7968</v>
      </c>
      <c r="N68" s="6"/>
      <c r="O68" s="20">
        <f>ROUND(L68*I68,2)</f>
        <v>2203.34</v>
      </c>
      <c r="P68" s="6">
        <f>ROUND(J68*L68,2)</f>
        <v>2203.34</v>
      </c>
      <c r="Q68" s="31">
        <f t="shared" si="9"/>
        <v>5764.66</v>
      </c>
    </row>
    <row r="69" spans="1:17" ht="13.8" x14ac:dyDescent="0.25">
      <c r="A69" s="14" t="s">
        <v>116</v>
      </c>
      <c r="B69" s="133" t="s">
        <v>104</v>
      </c>
      <c r="C69" s="136"/>
      <c r="D69" s="136"/>
      <c r="E69" s="137"/>
      <c r="F69" s="15" t="s">
        <v>29</v>
      </c>
      <c r="G69" s="20">
        <v>20</v>
      </c>
      <c r="H69" s="20">
        <v>20</v>
      </c>
      <c r="I69" s="21">
        <v>0</v>
      </c>
      <c r="J69" s="20">
        <f>SUM(H69:I69)</f>
        <v>20</v>
      </c>
      <c r="K69" s="31">
        <f>G69-J69</f>
        <v>0</v>
      </c>
      <c r="L69" s="20">
        <v>13.83</v>
      </c>
      <c r="M69" s="20">
        <f>ROUND(L69*G69,2)</f>
        <v>276.60000000000002</v>
      </c>
      <c r="N69" s="6">
        <f>ROUND(H69*L69,2)</f>
        <v>276.60000000000002</v>
      </c>
      <c r="O69" s="20">
        <f>ROUND(L69*I69,2)</f>
        <v>0</v>
      </c>
      <c r="P69" s="6">
        <f>ROUND(J69*L69,2)</f>
        <v>276.60000000000002</v>
      </c>
      <c r="Q69" s="31">
        <f t="shared" si="9"/>
        <v>0</v>
      </c>
    </row>
    <row r="70" spans="1:17" ht="13.8" x14ac:dyDescent="0.25">
      <c r="A70" s="11" t="s">
        <v>52</v>
      </c>
      <c r="B70" s="116" t="s">
        <v>105</v>
      </c>
      <c r="C70" s="117"/>
      <c r="D70" s="117"/>
      <c r="E70" s="118"/>
      <c r="F70" s="12"/>
      <c r="G70" s="12"/>
      <c r="H70" s="12"/>
      <c r="I70" s="12"/>
      <c r="J70" s="12"/>
      <c r="K70" s="13"/>
      <c r="L70" s="26"/>
      <c r="M70" s="30">
        <f>SUM(M71:M74)</f>
        <v>4328.41</v>
      </c>
      <c r="N70" s="30">
        <f>SUM(N71:N74)</f>
        <v>0</v>
      </c>
      <c r="O70" s="30">
        <f>SUM(O71:O74)</f>
        <v>0</v>
      </c>
      <c r="P70" s="30">
        <f>SUM(P71:P74)</f>
        <v>0</v>
      </c>
      <c r="Q70" s="30">
        <f>SUM(Q71:Q74)</f>
        <v>4328.41</v>
      </c>
    </row>
    <row r="71" spans="1:17" ht="12.75" customHeight="1" x14ac:dyDescent="0.25">
      <c r="A71" s="14" t="s">
        <v>53</v>
      </c>
      <c r="B71" s="127" t="s">
        <v>106</v>
      </c>
      <c r="C71" s="128"/>
      <c r="D71" s="128"/>
      <c r="E71" s="129"/>
      <c r="F71" s="15" t="s">
        <v>63</v>
      </c>
      <c r="G71" s="20">
        <v>2.0299999999999998</v>
      </c>
      <c r="H71" s="6" t="s">
        <v>24</v>
      </c>
      <c r="I71" s="6" t="s">
        <v>24</v>
      </c>
      <c r="J71" s="6" t="s">
        <v>24</v>
      </c>
      <c r="K71" s="31">
        <f>G71</f>
        <v>2.0299999999999998</v>
      </c>
      <c r="L71" s="20">
        <v>288.68</v>
      </c>
      <c r="M71" s="20">
        <f>ROUND(L71*G71,2)</f>
        <v>586.02</v>
      </c>
      <c r="N71" s="6" t="s">
        <v>24</v>
      </c>
      <c r="O71" s="6" t="s">
        <v>24</v>
      </c>
      <c r="P71" s="6" t="s">
        <v>24</v>
      </c>
      <c r="Q71" s="31">
        <f>M71</f>
        <v>586.02</v>
      </c>
    </row>
    <row r="72" spans="1:17" ht="13.8" x14ac:dyDescent="0.25">
      <c r="A72" s="14" t="s">
        <v>54</v>
      </c>
      <c r="B72" s="127" t="s">
        <v>107</v>
      </c>
      <c r="C72" s="128"/>
      <c r="D72" s="128"/>
      <c r="E72" s="129"/>
      <c r="F72" s="15" t="s">
        <v>63</v>
      </c>
      <c r="G72" s="20">
        <v>2.0299999999999998</v>
      </c>
      <c r="H72" s="6" t="s">
        <v>24</v>
      </c>
      <c r="I72" s="6" t="s">
        <v>24</v>
      </c>
      <c r="J72" s="6" t="s">
        <v>24</v>
      </c>
      <c r="K72" s="31">
        <f>G72</f>
        <v>2.0299999999999998</v>
      </c>
      <c r="L72" s="20">
        <v>97.15</v>
      </c>
      <c r="M72" s="20">
        <f>ROUND(L72*G72,2)</f>
        <v>197.21</v>
      </c>
      <c r="N72" s="6" t="s">
        <v>24</v>
      </c>
      <c r="O72" s="6" t="s">
        <v>24</v>
      </c>
      <c r="P72" s="6" t="s">
        <v>24</v>
      </c>
      <c r="Q72" s="31">
        <f>M72</f>
        <v>197.21</v>
      </c>
    </row>
    <row r="73" spans="1:17" ht="25.5" customHeight="1" x14ac:dyDescent="0.25">
      <c r="A73" s="14" t="s">
        <v>55</v>
      </c>
      <c r="B73" s="127" t="s">
        <v>108</v>
      </c>
      <c r="C73" s="128"/>
      <c r="D73" s="128"/>
      <c r="E73" s="129"/>
      <c r="F73" s="15" t="s">
        <v>25</v>
      </c>
      <c r="G73" s="20">
        <v>52.96</v>
      </c>
      <c r="H73" s="6" t="s">
        <v>24</v>
      </c>
      <c r="I73" s="6" t="s">
        <v>24</v>
      </c>
      <c r="J73" s="6" t="s">
        <v>24</v>
      </c>
      <c r="K73" s="31">
        <f>G73</f>
        <v>52.96</v>
      </c>
      <c r="L73" s="20">
        <v>56.79</v>
      </c>
      <c r="M73" s="20">
        <f>ROUND(L73*G73,2)</f>
        <v>3007.6</v>
      </c>
      <c r="N73" s="6" t="s">
        <v>24</v>
      </c>
      <c r="O73" s="6" t="s">
        <v>24</v>
      </c>
      <c r="P73" s="6" t="s">
        <v>24</v>
      </c>
      <c r="Q73" s="31">
        <f>M73</f>
        <v>3007.6</v>
      </c>
    </row>
    <row r="74" spans="1:17" ht="13.8" x14ac:dyDescent="0.25">
      <c r="A74" s="14" t="s">
        <v>56</v>
      </c>
      <c r="B74" s="127" t="s">
        <v>30</v>
      </c>
      <c r="C74" s="128"/>
      <c r="D74" s="128"/>
      <c r="E74" s="129"/>
      <c r="F74" s="15" t="s">
        <v>25</v>
      </c>
      <c r="G74" s="20">
        <v>28.98</v>
      </c>
      <c r="H74" s="6" t="s">
        <v>24</v>
      </c>
      <c r="I74" s="6" t="s">
        <v>24</v>
      </c>
      <c r="J74" s="6" t="s">
        <v>24</v>
      </c>
      <c r="K74" s="31">
        <f>G74</f>
        <v>28.98</v>
      </c>
      <c r="L74" s="20">
        <v>18.55</v>
      </c>
      <c r="M74" s="20">
        <f>ROUND(L74*G74,2)</f>
        <v>537.58000000000004</v>
      </c>
      <c r="N74" s="6" t="s">
        <v>24</v>
      </c>
      <c r="O74" s="6" t="s">
        <v>24</v>
      </c>
      <c r="P74" s="6" t="s">
        <v>24</v>
      </c>
      <c r="Q74" s="31">
        <f>M74</f>
        <v>537.58000000000004</v>
      </c>
    </row>
    <row r="75" spans="1:17" ht="13.8" x14ac:dyDescent="0.25">
      <c r="A75" s="11" t="s">
        <v>58</v>
      </c>
      <c r="B75" s="116" t="s">
        <v>109</v>
      </c>
      <c r="C75" s="117"/>
      <c r="D75" s="117"/>
      <c r="E75" s="118"/>
      <c r="F75" s="12"/>
      <c r="G75" s="12"/>
      <c r="H75" s="12"/>
      <c r="I75" s="12"/>
      <c r="J75" s="12"/>
      <c r="K75" s="13"/>
      <c r="L75" s="26"/>
      <c r="M75" s="30">
        <f>SUM(M76:M78)</f>
        <v>801.02</v>
      </c>
      <c r="N75" s="30">
        <f>SUM(N76:N78)</f>
        <v>0</v>
      </c>
      <c r="O75" s="30">
        <f>SUM(O76:O78)</f>
        <v>0</v>
      </c>
      <c r="P75" s="30">
        <f>SUM(P76:P78)</f>
        <v>0</v>
      </c>
      <c r="Q75" s="30">
        <f>SUM(Q76:Q78)</f>
        <v>801.02</v>
      </c>
    </row>
    <row r="76" spans="1:17" ht="27.75" customHeight="1" x14ac:dyDescent="0.25">
      <c r="A76" s="14" t="s">
        <v>59</v>
      </c>
      <c r="B76" s="127" t="s">
        <v>112</v>
      </c>
      <c r="C76" s="128"/>
      <c r="D76" s="128"/>
      <c r="E76" s="129"/>
      <c r="F76" s="15" t="s">
        <v>14</v>
      </c>
      <c r="G76" s="20">
        <v>2</v>
      </c>
      <c r="H76" s="6" t="s">
        <v>24</v>
      </c>
      <c r="I76" s="6" t="s">
        <v>24</v>
      </c>
      <c r="J76" s="6" t="s">
        <v>24</v>
      </c>
      <c r="K76" s="31">
        <f>G76</f>
        <v>2</v>
      </c>
      <c r="L76" s="20">
        <v>96.4</v>
      </c>
      <c r="M76" s="20">
        <f>ROUND(L76*G76,2)</f>
        <v>192.8</v>
      </c>
      <c r="N76" s="6" t="s">
        <v>24</v>
      </c>
      <c r="O76" s="6" t="s">
        <v>24</v>
      </c>
      <c r="P76" s="6" t="s">
        <v>24</v>
      </c>
      <c r="Q76" s="31">
        <f>M76</f>
        <v>192.8</v>
      </c>
    </row>
    <row r="77" spans="1:17" ht="13.8" x14ac:dyDescent="0.25">
      <c r="A77" s="14" t="s">
        <v>60</v>
      </c>
      <c r="B77" s="127" t="s">
        <v>31</v>
      </c>
      <c r="C77" s="128"/>
      <c r="D77" s="128"/>
      <c r="E77" s="129"/>
      <c r="F77" s="15" t="s">
        <v>25</v>
      </c>
      <c r="G77" s="20">
        <v>58.24</v>
      </c>
      <c r="H77" s="6"/>
      <c r="I77" s="6"/>
      <c r="J77" s="6"/>
      <c r="K77" s="31">
        <f>G77</f>
        <v>58.24</v>
      </c>
      <c r="L77" s="20">
        <v>3.34</v>
      </c>
      <c r="M77" s="20">
        <f>ROUND(L77*G77,2)</f>
        <v>194.52</v>
      </c>
      <c r="N77" s="6"/>
      <c r="O77" s="6"/>
      <c r="P77" s="6"/>
      <c r="Q77" s="31">
        <f>M77</f>
        <v>194.52</v>
      </c>
    </row>
    <row r="78" spans="1:17" ht="13.8" x14ac:dyDescent="0.25">
      <c r="A78" s="14" t="s">
        <v>61</v>
      </c>
      <c r="B78" s="127" t="s">
        <v>113</v>
      </c>
      <c r="C78" s="128"/>
      <c r="D78" s="128"/>
      <c r="E78" s="129"/>
      <c r="F78" s="15" t="s">
        <v>25</v>
      </c>
      <c r="G78" s="20">
        <v>861.88</v>
      </c>
      <c r="H78" s="6"/>
      <c r="I78" s="6"/>
      <c r="J78" s="6"/>
      <c r="K78" s="31">
        <f>G78</f>
        <v>861.88</v>
      </c>
      <c r="L78" s="20">
        <v>0.48</v>
      </c>
      <c r="M78" s="20">
        <f>ROUND(L78*G78,2)</f>
        <v>413.7</v>
      </c>
      <c r="N78" s="6"/>
      <c r="O78" s="6"/>
      <c r="P78" s="6"/>
      <c r="Q78" s="31">
        <f>M78</f>
        <v>413.7</v>
      </c>
    </row>
    <row r="79" spans="1:17" ht="12.75" customHeight="1" x14ac:dyDescent="0.25">
      <c r="A79" s="11" t="s">
        <v>110</v>
      </c>
      <c r="B79" s="116" t="s">
        <v>120</v>
      </c>
      <c r="C79" s="117"/>
      <c r="D79" s="117"/>
      <c r="E79" s="118"/>
      <c r="F79" s="12"/>
      <c r="G79" s="12"/>
      <c r="H79" s="12"/>
      <c r="I79" s="12"/>
      <c r="J79" s="12"/>
      <c r="K79" s="13"/>
      <c r="L79" s="26"/>
      <c r="M79" s="30">
        <f>SUM(M80:M81)</f>
        <v>335.68</v>
      </c>
      <c r="N79" s="30">
        <f>SUM(N80:N81)</f>
        <v>0</v>
      </c>
      <c r="O79" s="30">
        <f>SUM(O80:O81)</f>
        <v>0</v>
      </c>
      <c r="P79" s="30">
        <f>SUM(P80:P81)</f>
        <v>0</v>
      </c>
      <c r="Q79" s="30">
        <f>SUM(Q80:Q81)</f>
        <v>335.68</v>
      </c>
    </row>
    <row r="80" spans="1:17" ht="27" customHeight="1" x14ac:dyDescent="0.25">
      <c r="A80" s="14" t="s">
        <v>111</v>
      </c>
      <c r="B80" s="127" t="s">
        <v>121</v>
      </c>
      <c r="C80" s="128"/>
      <c r="D80" s="128"/>
      <c r="E80" s="129"/>
      <c r="F80" s="15" t="s">
        <v>25</v>
      </c>
      <c r="G80" s="20">
        <v>1.2</v>
      </c>
      <c r="H80" s="6" t="s">
        <v>24</v>
      </c>
      <c r="I80" s="6" t="s">
        <v>24</v>
      </c>
      <c r="J80" s="6" t="s">
        <v>24</v>
      </c>
      <c r="K80" s="31">
        <f>G80</f>
        <v>1.2</v>
      </c>
      <c r="L80" s="20">
        <v>178.07</v>
      </c>
      <c r="M80" s="20">
        <f>ROUND(L80*G80,2)</f>
        <v>213.68</v>
      </c>
      <c r="N80" s="6" t="s">
        <v>24</v>
      </c>
      <c r="O80" s="6" t="s">
        <v>24</v>
      </c>
      <c r="P80" s="6" t="s">
        <v>24</v>
      </c>
      <c r="Q80" s="31">
        <f>M80</f>
        <v>213.68</v>
      </c>
    </row>
    <row r="81" spans="1:17" ht="27.75" customHeight="1" x14ac:dyDescent="0.25">
      <c r="A81" s="14" t="s">
        <v>125</v>
      </c>
      <c r="B81" s="127" t="s">
        <v>122</v>
      </c>
      <c r="C81" s="128"/>
      <c r="D81" s="128"/>
      <c r="E81" s="129"/>
      <c r="F81" s="15" t="s">
        <v>14</v>
      </c>
      <c r="G81" s="20">
        <v>2</v>
      </c>
      <c r="H81" s="6"/>
      <c r="I81" s="6"/>
      <c r="J81" s="6"/>
      <c r="K81" s="31">
        <f>G81</f>
        <v>2</v>
      </c>
      <c r="L81" s="20">
        <v>61</v>
      </c>
      <c r="M81" s="20">
        <f>ROUND(L81*G81,2)</f>
        <v>122</v>
      </c>
      <c r="N81" s="6"/>
      <c r="O81" s="6"/>
      <c r="P81" s="6"/>
      <c r="Q81" s="31">
        <f>M81</f>
        <v>122</v>
      </c>
    </row>
    <row r="82" spans="1:17" ht="13.8" x14ac:dyDescent="0.25">
      <c r="A82" s="16"/>
      <c r="B82" s="113" t="s">
        <v>119</v>
      </c>
      <c r="C82" s="114"/>
      <c r="D82" s="114"/>
      <c r="E82" s="115"/>
      <c r="F82" s="16"/>
      <c r="G82" s="16"/>
      <c r="H82" s="16"/>
      <c r="I82" s="16"/>
      <c r="J82" s="16"/>
      <c r="K82" s="16"/>
      <c r="L82" s="16"/>
      <c r="M82" s="22">
        <f>SUM(M75,M70,M65,M63,M61,M79)</f>
        <v>47240.27</v>
      </c>
      <c r="N82" s="22">
        <f>SUM(N75,N70,N65,N63,N61,N79)</f>
        <v>33807.159999999996</v>
      </c>
      <c r="O82" s="22">
        <f>SUM(O75,O70,O65,O63,O61,O79)</f>
        <v>2203.34</v>
      </c>
      <c r="P82" s="22">
        <f>SUM(P75,P70,P65,P63,P61,P79)</f>
        <v>36010.5</v>
      </c>
      <c r="Q82" s="22">
        <f>SUM(Q75,Q70,Q65,Q63,Q61,Q79)</f>
        <v>11229.77</v>
      </c>
    </row>
    <row r="84" spans="1:17" ht="13.8" x14ac:dyDescent="0.25">
      <c r="A84" s="10"/>
      <c r="B84" s="130" t="s">
        <v>124</v>
      </c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2"/>
    </row>
    <row r="85" spans="1:17" ht="13.8" x14ac:dyDescent="0.25">
      <c r="A85" s="11" t="s">
        <v>43</v>
      </c>
      <c r="B85" s="116" t="s">
        <v>23</v>
      </c>
      <c r="C85" s="117"/>
      <c r="D85" s="117"/>
      <c r="E85" s="118"/>
      <c r="F85" s="12"/>
      <c r="G85" s="12"/>
      <c r="H85" s="12"/>
      <c r="I85" s="12"/>
      <c r="J85" s="12"/>
      <c r="K85" s="12"/>
      <c r="L85" s="13"/>
      <c r="M85" s="30">
        <f>SUM(M86)</f>
        <v>93.12</v>
      </c>
      <c r="N85" s="30">
        <f>SUM(N86)</f>
        <v>0</v>
      </c>
      <c r="O85" s="30">
        <f>SUM(O86)</f>
        <v>0</v>
      </c>
      <c r="P85" s="30">
        <f>SUM(P86)</f>
        <v>93.12</v>
      </c>
      <c r="Q85" s="30">
        <f>SUM(Q86)</f>
        <v>0</v>
      </c>
    </row>
    <row r="86" spans="1:17" ht="23.25" customHeight="1" x14ac:dyDescent="0.25">
      <c r="A86" s="14" t="s">
        <v>44</v>
      </c>
      <c r="B86" s="133" t="s">
        <v>36</v>
      </c>
      <c r="C86" s="134"/>
      <c r="D86" s="134"/>
      <c r="E86" s="135"/>
      <c r="F86" s="15" t="s">
        <v>25</v>
      </c>
      <c r="G86" s="20">
        <v>310.39999999999998</v>
      </c>
      <c r="H86" s="20">
        <v>310.39999999999998</v>
      </c>
      <c r="I86" s="20">
        <v>0</v>
      </c>
      <c r="J86" s="20">
        <f>SUM(H86:I86)</f>
        <v>310.39999999999998</v>
      </c>
      <c r="K86" s="31">
        <f>G86-J86</f>
        <v>0</v>
      </c>
      <c r="L86" s="20">
        <v>0.3</v>
      </c>
      <c r="M86" s="20">
        <f>ROUND(L86*G86,2)</f>
        <v>93.12</v>
      </c>
      <c r="N86" s="6"/>
      <c r="O86" s="6">
        <f>ROUND(L86*I86,2)</f>
        <v>0</v>
      </c>
      <c r="P86" s="6">
        <f>ROUND(J86*L86,2)</f>
        <v>93.12</v>
      </c>
      <c r="Q86" s="31">
        <f>M86-P86</f>
        <v>0</v>
      </c>
    </row>
    <row r="87" spans="1:17" ht="13.8" x14ac:dyDescent="0.25">
      <c r="A87" s="11" t="s">
        <v>46</v>
      </c>
      <c r="B87" s="116" t="s">
        <v>26</v>
      </c>
      <c r="C87" s="117"/>
      <c r="D87" s="117"/>
      <c r="E87" s="118"/>
      <c r="F87" s="12"/>
      <c r="G87" s="12"/>
      <c r="H87" s="12"/>
      <c r="I87" s="12"/>
      <c r="J87" s="12"/>
      <c r="K87" s="13"/>
      <c r="L87" s="26"/>
      <c r="M87" s="30">
        <f>SUM(M88:M88)</f>
        <v>412.83</v>
      </c>
      <c r="N87" s="30">
        <f>SUM(N88:N88)</f>
        <v>0</v>
      </c>
      <c r="O87" s="30">
        <f>SUM(O88:O88)</f>
        <v>0</v>
      </c>
      <c r="P87" s="30">
        <f>SUM(P88:P88)</f>
        <v>412.83</v>
      </c>
      <c r="Q87" s="30">
        <f>SUM(Q88:Q88)</f>
        <v>0</v>
      </c>
    </row>
    <row r="88" spans="1:17" ht="18.75" customHeight="1" x14ac:dyDescent="0.25">
      <c r="A88" s="14" t="s">
        <v>47</v>
      </c>
      <c r="B88" s="133" t="s">
        <v>27</v>
      </c>
      <c r="C88" s="136"/>
      <c r="D88" s="136"/>
      <c r="E88" s="137"/>
      <c r="F88" s="15" t="s">
        <v>25</v>
      </c>
      <c r="G88" s="20">
        <v>310.39999999999998</v>
      </c>
      <c r="H88" s="20">
        <v>310.39999999999998</v>
      </c>
      <c r="I88" s="20">
        <v>0</v>
      </c>
      <c r="J88" s="20">
        <f>SUM(H88:I88)</f>
        <v>310.39999999999998</v>
      </c>
      <c r="K88" s="31">
        <f>G88-J88</f>
        <v>0</v>
      </c>
      <c r="L88" s="20">
        <v>1.33</v>
      </c>
      <c r="M88" s="20">
        <f>ROUND(L88*G88,2)</f>
        <v>412.83</v>
      </c>
      <c r="N88" s="6" t="s">
        <v>24</v>
      </c>
      <c r="O88" s="6">
        <f>ROUND(L88*I88,2)</f>
        <v>0</v>
      </c>
      <c r="P88" s="6">
        <f>ROUND(J88*L88,2)</f>
        <v>412.83</v>
      </c>
      <c r="Q88" s="31">
        <f>M88-P88</f>
        <v>0</v>
      </c>
    </row>
    <row r="89" spans="1:17" ht="13.8" x14ac:dyDescent="0.25">
      <c r="A89" s="11" t="s">
        <v>48</v>
      </c>
      <c r="B89" s="116" t="s">
        <v>28</v>
      </c>
      <c r="C89" s="117"/>
      <c r="D89" s="117"/>
      <c r="E89" s="118"/>
      <c r="F89" s="12"/>
      <c r="G89" s="12"/>
      <c r="H89" s="12"/>
      <c r="I89" s="12"/>
      <c r="J89" s="12"/>
      <c r="K89" s="12"/>
      <c r="L89" s="26"/>
      <c r="M89" s="30">
        <f>SUM(M90:M92)</f>
        <v>16600.039999999997</v>
      </c>
      <c r="N89" s="30">
        <f>SUM(N90:N92)</f>
        <v>0</v>
      </c>
      <c r="O89" s="30">
        <f>SUM(O90:O92)</f>
        <v>0</v>
      </c>
      <c r="P89" s="30">
        <f>SUM(P90:P92)</f>
        <v>16600.039999999997</v>
      </c>
      <c r="Q89" s="30">
        <f>SUM(Q90:Q92)</f>
        <v>0</v>
      </c>
    </row>
    <row r="90" spans="1:17" ht="48.75" customHeight="1" x14ac:dyDescent="0.25">
      <c r="A90" s="14" t="s">
        <v>49</v>
      </c>
      <c r="B90" s="133" t="s">
        <v>1</v>
      </c>
      <c r="C90" s="134"/>
      <c r="D90" s="134"/>
      <c r="E90" s="135"/>
      <c r="F90" s="15" t="s">
        <v>29</v>
      </c>
      <c r="G90" s="20">
        <v>97</v>
      </c>
      <c r="H90" s="20">
        <v>97</v>
      </c>
      <c r="I90" s="21">
        <v>0</v>
      </c>
      <c r="J90" s="20">
        <f>SUM(H90:I90)</f>
        <v>97</v>
      </c>
      <c r="K90" s="31">
        <f>G90-J90</f>
        <v>0</v>
      </c>
      <c r="L90" s="20">
        <v>31.47</v>
      </c>
      <c r="M90" s="20">
        <f>ROUND(L90*G90,2)</f>
        <v>3052.59</v>
      </c>
      <c r="N90" s="20" t="s">
        <v>24</v>
      </c>
      <c r="O90" s="20">
        <f>ROUND(L90*I90,2)</f>
        <v>0</v>
      </c>
      <c r="P90" s="6">
        <f>ROUND(J90*L90,2)</f>
        <v>3052.59</v>
      </c>
      <c r="Q90" s="31">
        <f>M90-P90</f>
        <v>0</v>
      </c>
    </row>
    <row r="91" spans="1:17" ht="13.8" x14ac:dyDescent="0.25">
      <c r="A91" s="14" t="s">
        <v>50</v>
      </c>
      <c r="B91" s="133" t="s">
        <v>102</v>
      </c>
      <c r="C91" s="136"/>
      <c r="D91" s="136"/>
      <c r="E91" s="137"/>
      <c r="F91" s="15" t="s">
        <v>25</v>
      </c>
      <c r="G91" s="20">
        <v>310.39999999999998</v>
      </c>
      <c r="H91" s="6">
        <v>310.39999999999998</v>
      </c>
      <c r="I91" s="21">
        <v>0</v>
      </c>
      <c r="J91" s="20">
        <f t="shared" ref="J91:J92" si="10">SUM(H91:I91)</f>
        <v>310.39999999999998</v>
      </c>
      <c r="K91" s="31">
        <f t="shared" ref="K91:K92" si="11">G91-J91</f>
        <v>0</v>
      </c>
      <c r="L91" s="20">
        <v>43.36</v>
      </c>
      <c r="M91" s="20">
        <f>ROUND(L91*G91,2)</f>
        <v>13458.94</v>
      </c>
      <c r="N91" s="6"/>
      <c r="O91" s="20">
        <f t="shared" ref="O91:O92" si="12">ROUND(L91*I91,2)</f>
        <v>0</v>
      </c>
      <c r="P91" s="6">
        <f>ROUND(J91*L91,2)</f>
        <v>13458.94</v>
      </c>
      <c r="Q91" s="31">
        <f t="shared" ref="Q91:Q92" si="13">M91-P91</f>
        <v>0</v>
      </c>
    </row>
    <row r="92" spans="1:17" ht="13.8" x14ac:dyDescent="0.25">
      <c r="A92" s="14" t="s">
        <v>116</v>
      </c>
      <c r="B92" s="133" t="s">
        <v>104</v>
      </c>
      <c r="C92" s="136"/>
      <c r="D92" s="136"/>
      <c r="E92" s="137"/>
      <c r="F92" s="15" t="s">
        <v>29</v>
      </c>
      <c r="G92" s="20">
        <v>6.4</v>
      </c>
      <c r="H92" s="6">
        <v>6.4</v>
      </c>
      <c r="I92" s="21">
        <v>0</v>
      </c>
      <c r="J92" s="20">
        <f t="shared" si="10"/>
        <v>6.4</v>
      </c>
      <c r="K92" s="31">
        <f t="shared" si="11"/>
        <v>0</v>
      </c>
      <c r="L92" s="20">
        <v>13.83</v>
      </c>
      <c r="M92" s="20">
        <f>ROUND(L92*G92,2)</f>
        <v>88.51</v>
      </c>
      <c r="N92" s="6"/>
      <c r="O92" s="20">
        <f t="shared" si="12"/>
        <v>0</v>
      </c>
      <c r="P92" s="6">
        <f>ROUND(J92*L92,2)</f>
        <v>88.51</v>
      </c>
      <c r="Q92" s="31">
        <f t="shared" si="13"/>
        <v>0</v>
      </c>
    </row>
    <row r="93" spans="1:17" ht="13.8" x14ac:dyDescent="0.25">
      <c r="A93" s="11" t="s">
        <v>52</v>
      </c>
      <c r="B93" s="116" t="s">
        <v>109</v>
      </c>
      <c r="C93" s="117"/>
      <c r="D93" s="117"/>
      <c r="E93" s="118"/>
      <c r="F93" s="12"/>
      <c r="G93" s="12"/>
      <c r="H93" s="12"/>
      <c r="I93" s="12"/>
      <c r="J93" s="12"/>
      <c r="K93" s="13"/>
      <c r="L93" s="26"/>
      <c r="M93" s="30">
        <f>SUM(M94:M96)</f>
        <v>422.79</v>
      </c>
      <c r="N93" s="30">
        <f>SUM(N94:N97)</f>
        <v>0</v>
      </c>
      <c r="O93" s="30">
        <f>SUM(O94:O97)</f>
        <v>0</v>
      </c>
      <c r="P93" s="30">
        <f>SUM(P94:P97)</f>
        <v>0</v>
      </c>
      <c r="Q93" s="30">
        <f>SUM(Q94:Q96)</f>
        <v>422.79</v>
      </c>
    </row>
    <row r="94" spans="1:17" ht="30" customHeight="1" x14ac:dyDescent="0.25">
      <c r="A94" s="14" t="s">
        <v>53</v>
      </c>
      <c r="B94" s="127" t="s">
        <v>112</v>
      </c>
      <c r="C94" s="128"/>
      <c r="D94" s="128"/>
      <c r="E94" s="129"/>
      <c r="F94" s="15" t="s">
        <v>14</v>
      </c>
      <c r="G94" s="20">
        <v>2</v>
      </c>
      <c r="H94" s="6" t="s">
        <v>24</v>
      </c>
      <c r="I94" s="6" t="s">
        <v>24</v>
      </c>
      <c r="J94" s="6" t="s">
        <v>24</v>
      </c>
      <c r="K94" s="31">
        <f>G94</f>
        <v>2</v>
      </c>
      <c r="L94" s="20">
        <v>96.4</v>
      </c>
      <c r="M94" s="20">
        <f>ROUND(L94*G94,2)</f>
        <v>192.8</v>
      </c>
      <c r="N94" s="6" t="s">
        <v>24</v>
      </c>
      <c r="O94" s="6" t="s">
        <v>24</v>
      </c>
      <c r="P94" s="6" t="s">
        <v>24</v>
      </c>
      <c r="Q94" s="31">
        <f>M94</f>
        <v>192.8</v>
      </c>
    </row>
    <row r="95" spans="1:17" ht="13.8" x14ac:dyDescent="0.25">
      <c r="A95" s="14" t="s">
        <v>54</v>
      </c>
      <c r="B95" s="127" t="s">
        <v>31</v>
      </c>
      <c r="C95" s="128"/>
      <c r="D95" s="128"/>
      <c r="E95" s="129"/>
      <c r="F95" s="15" t="s">
        <v>25</v>
      </c>
      <c r="G95" s="20">
        <v>24.25</v>
      </c>
      <c r="H95" s="6"/>
      <c r="I95" s="6"/>
      <c r="J95" s="6"/>
      <c r="K95" s="31">
        <f>G95</f>
        <v>24.25</v>
      </c>
      <c r="L95" s="20">
        <v>3.34</v>
      </c>
      <c r="M95" s="20">
        <f>ROUND(L95*G95,2)</f>
        <v>81</v>
      </c>
      <c r="N95" s="6"/>
      <c r="O95" s="6"/>
      <c r="P95" s="6"/>
      <c r="Q95" s="31">
        <f>M95</f>
        <v>81</v>
      </c>
    </row>
    <row r="96" spans="1:17" ht="12.75" customHeight="1" x14ac:dyDescent="0.25">
      <c r="A96" s="14" t="s">
        <v>55</v>
      </c>
      <c r="B96" s="127" t="s">
        <v>113</v>
      </c>
      <c r="C96" s="128"/>
      <c r="D96" s="128"/>
      <c r="E96" s="129"/>
      <c r="F96" s="15" t="s">
        <v>25</v>
      </c>
      <c r="G96" s="20">
        <v>310.39999999999998</v>
      </c>
      <c r="H96" s="6"/>
      <c r="I96" s="6"/>
      <c r="J96" s="6"/>
      <c r="K96" s="31">
        <f>G96</f>
        <v>310.39999999999998</v>
      </c>
      <c r="L96" s="20">
        <v>0.48</v>
      </c>
      <c r="M96" s="20">
        <f>ROUND(L96*G96,2)</f>
        <v>148.99</v>
      </c>
      <c r="N96" s="6"/>
      <c r="O96" s="6"/>
      <c r="P96" s="6"/>
      <c r="Q96" s="31">
        <f>M96</f>
        <v>148.99</v>
      </c>
    </row>
    <row r="97" spans="1:17" ht="13.8" x14ac:dyDescent="0.25">
      <c r="A97" s="11" t="s">
        <v>58</v>
      </c>
      <c r="B97" s="116" t="s">
        <v>120</v>
      </c>
      <c r="C97" s="117"/>
      <c r="D97" s="117"/>
      <c r="E97" s="118"/>
      <c r="F97" s="12"/>
      <c r="G97" s="12"/>
      <c r="H97" s="12"/>
      <c r="I97" s="12"/>
      <c r="J97" s="12"/>
      <c r="K97" s="13"/>
      <c r="L97" s="26"/>
      <c r="M97" s="30">
        <v>61</v>
      </c>
      <c r="N97" s="30">
        <f>SUM(N98:N99)</f>
        <v>0</v>
      </c>
      <c r="O97" s="30">
        <f>SUM(O98:O99)</f>
        <v>0</v>
      </c>
      <c r="P97" s="30">
        <f>SUM(P98:P99)</f>
        <v>0</v>
      </c>
      <c r="Q97" s="30">
        <v>61</v>
      </c>
    </row>
    <row r="98" spans="1:17" ht="30.75" customHeight="1" x14ac:dyDescent="0.25">
      <c r="A98" s="14" t="s">
        <v>59</v>
      </c>
      <c r="B98" s="127" t="s">
        <v>121</v>
      </c>
      <c r="C98" s="128"/>
      <c r="D98" s="128"/>
      <c r="E98" s="129"/>
      <c r="F98" s="15" t="s">
        <v>25</v>
      </c>
      <c r="G98" s="20">
        <v>0.6</v>
      </c>
      <c r="H98" s="6" t="s">
        <v>24</v>
      </c>
      <c r="I98" s="6" t="s">
        <v>24</v>
      </c>
      <c r="J98" s="6" t="s">
        <v>24</v>
      </c>
      <c r="K98" s="31">
        <f>G98</f>
        <v>0.6</v>
      </c>
      <c r="L98" s="20">
        <v>178.07</v>
      </c>
      <c r="M98" s="20">
        <f>ROUND(L98*G98,2)</f>
        <v>106.84</v>
      </c>
      <c r="N98" s="6" t="s">
        <v>24</v>
      </c>
      <c r="O98" s="6" t="s">
        <v>24</v>
      </c>
      <c r="P98" s="6" t="s">
        <v>24</v>
      </c>
      <c r="Q98" s="31">
        <f>M98</f>
        <v>106.84</v>
      </c>
    </row>
    <row r="99" spans="1:17" ht="12.75" customHeight="1" x14ac:dyDescent="0.25">
      <c r="A99" s="14" t="s">
        <v>60</v>
      </c>
      <c r="B99" s="127" t="s">
        <v>122</v>
      </c>
      <c r="C99" s="128"/>
      <c r="D99" s="128"/>
      <c r="E99" s="129"/>
      <c r="F99" s="15" t="s">
        <v>14</v>
      </c>
      <c r="G99" s="20">
        <v>1</v>
      </c>
      <c r="H99" s="6"/>
      <c r="I99" s="6"/>
      <c r="J99" s="6"/>
      <c r="K99" s="31">
        <f>G99</f>
        <v>1</v>
      </c>
      <c r="L99" s="20">
        <v>61</v>
      </c>
      <c r="M99" s="20">
        <f>ROUND(L99*G99,2)</f>
        <v>61</v>
      </c>
      <c r="N99" s="6"/>
      <c r="O99" s="6"/>
      <c r="P99" s="6"/>
      <c r="Q99" s="31">
        <f>M99</f>
        <v>61</v>
      </c>
    </row>
    <row r="100" spans="1:17" ht="13.8" x14ac:dyDescent="0.25">
      <c r="A100" s="16"/>
      <c r="B100" s="113" t="s">
        <v>127</v>
      </c>
      <c r="C100" s="114"/>
      <c r="D100" s="114"/>
      <c r="E100" s="115"/>
      <c r="F100" s="16"/>
      <c r="G100" s="16"/>
      <c r="H100" s="16"/>
      <c r="I100" s="16"/>
      <c r="J100" s="16"/>
      <c r="K100" s="16"/>
      <c r="L100" s="16"/>
      <c r="M100" s="22">
        <f>SUM(M89,M87,M85,M97,M93)</f>
        <v>17589.78</v>
      </c>
      <c r="N100" s="22">
        <f>SUM(N89,N87,N85,N97,N93)</f>
        <v>0</v>
      </c>
      <c r="O100" s="22">
        <f>SUM(O89,O87,O85,O97,O93)</f>
        <v>0</v>
      </c>
      <c r="P100" s="22">
        <f>SUM(P89,P87,P85,P97,P93)</f>
        <v>17105.989999999998</v>
      </c>
      <c r="Q100" s="22">
        <f>SUM(Q89,Q87,Q85,Q97,Q93)</f>
        <v>483.79</v>
      </c>
    </row>
    <row r="102" spans="1:17" ht="13.8" x14ac:dyDescent="0.25">
      <c r="A102" s="10"/>
      <c r="B102" s="130" t="s">
        <v>126</v>
      </c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2"/>
    </row>
    <row r="103" spans="1:17" ht="13.8" x14ac:dyDescent="0.25">
      <c r="A103" s="11" t="s">
        <v>43</v>
      </c>
      <c r="B103" s="116" t="s">
        <v>23</v>
      </c>
      <c r="C103" s="117"/>
      <c r="D103" s="117"/>
      <c r="E103" s="118"/>
      <c r="F103" s="12"/>
      <c r="G103" s="12"/>
      <c r="H103" s="12"/>
      <c r="I103" s="12"/>
      <c r="J103" s="12"/>
      <c r="K103" s="12"/>
      <c r="L103" s="13"/>
      <c r="M103" s="30">
        <f>SUM(M104)</f>
        <v>63.17</v>
      </c>
      <c r="N103" s="30">
        <f>SUM(N104)</f>
        <v>0</v>
      </c>
      <c r="O103" s="30">
        <f>SUM(O104)</f>
        <v>0</v>
      </c>
      <c r="P103" s="30">
        <f>SUM(P104)</f>
        <v>63.17</v>
      </c>
      <c r="Q103" s="30">
        <f>SUM(Q104)</f>
        <v>0</v>
      </c>
    </row>
    <row r="104" spans="1:17" ht="21.75" customHeight="1" x14ac:dyDescent="0.25">
      <c r="A104" s="14" t="s">
        <v>44</v>
      </c>
      <c r="B104" s="133" t="s">
        <v>36</v>
      </c>
      <c r="C104" s="134"/>
      <c r="D104" s="134"/>
      <c r="E104" s="135"/>
      <c r="F104" s="15" t="s">
        <v>25</v>
      </c>
      <c r="G104" s="20">
        <v>210.57</v>
      </c>
      <c r="H104" s="20">
        <v>210.57</v>
      </c>
      <c r="I104" s="20">
        <v>0</v>
      </c>
      <c r="J104" s="20">
        <f>SUM(H104:I104)</f>
        <v>210.57</v>
      </c>
      <c r="K104" s="31">
        <f>G104-J104</f>
        <v>0</v>
      </c>
      <c r="L104" s="20">
        <v>0.3</v>
      </c>
      <c r="M104" s="20">
        <f>ROUND(L104*G104,2)</f>
        <v>63.17</v>
      </c>
      <c r="N104" s="6" t="s">
        <v>24</v>
      </c>
      <c r="O104" s="6">
        <f>ROUND(L104*I104,2)</f>
        <v>0</v>
      </c>
      <c r="P104" s="6">
        <f>ROUND(J104*L104,2)</f>
        <v>63.17</v>
      </c>
      <c r="Q104" s="31">
        <f>M104-P104</f>
        <v>0</v>
      </c>
    </row>
    <row r="105" spans="1:17" ht="13.8" x14ac:dyDescent="0.25">
      <c r="A105" s="11" t="s">
        <v>46</v>
      </c>
      <c r="B105" s="116" t="s">
        <v>26</v>
      </c>
      <c r="C105" s="117"/>
      <c r="D105" s="117"/>
      <c r="E105" s="118"/>
      <c r="F105" s="12"/>
      <c r="G105" s="12"/>
      <c r="H105" s="12"/>
      <c r="I105" s="12"/>
      <c r="J105" s="12"/>
      <c r="K105" s="13"/>
      <c r="L105" s="26"/>
      <c r="M105" s="30">
        <f>SUM(M106:M106)</f>
        <v>280.06</v>
      </c>
      <c r="N105" s="30">
        <f>SUM(N106:N106)</f>
        <v>0</v>
      </c>
      <c r="O105" s="30">
        <f>SUM(O106:O106)</f>
        <v>0</v>
      </c>
      <c r="P105" s="30">
        <f>SUM(P106:P106)</f>
        <v>280.06</v>
      </c>
      <c r="Q105" s="30">
        <f>SUM(Q106:Q106)</f>
        <v>0</v>
      </c>
    </row>
    <row r="106" spans="1:17" ht="13.8" x14ac:dyDescent="0.25">
      <c r="A106" s="14" t="s">
        <v>47</v>
      </c>
      <c r="B106" s="133" t="s">
        <v>27</v>
      </c>
      <c r="C106" s="136"/>
      <c r="D106" s="136"/>
      <c r="E106" s="137"/>
      <c r="F106" s="15" t="s">
        <v>25</v>
      </c>
      <c r="G106" s="20">
        <v>210.57</v>
      </c>
      <c r="H106" s="20">
        <v>210.57</v>
      </c>
      <c r="I106" s="20">
        <v>0</v>
      </c>
      <c r="J106" s="20">
        <f>SUM(H106:I106)</f>
        <v>210.57</v>
      </c>
      <c r="K106" s="31">
        <f>G106-J106</f>
        <v>0</v>
      </c>
      <c r="L106" s="20">
        <v>1.33</v>
      </c>
      <c r="M106" s="20">
        <f>ROUND(L106*G106,2)</f>
        <v>280.06</v>
      </c>
      <c r="N106" s="6" t="s">
        <v>24</v>
      </c>
      <c r="O106" s="6">
        <f>ROUND(L106*I106,2)</f>
        <v>0</v>
      </c>
      <c r="P106" s="6">
        <f>ROUND(J106*L106,2)</f>
        <v>280.06</v>
      </c>
      <c r="Q106" s="31">
        <f>M106-P106</f>
        <v>0</v>
      </c>
    </row>
    <row r="107" spans="1:17" ht="13.8" x14ac:dyDescent="0.25">
      <c r="A107" s="11" t="s">
        <v>48</v>
      </c>
      <c r="B107" s="116" t="s">
        <v>28</v>
      </c>
      <c r="C107" s="117"/>
      <c r="D107" s="117"/>
      <c r="E107" s="118"/>
      <c r="F107" s="12"/>
      <c r="G107" s="12"/>
      <c r="H107" s="12"/>
      <c r="I107" s="12"/>
      <c r="J107" s="12"/>
      <c r="K107" s="12"/>
      <c r="L107" s="26"/>
      <c r="M107" s="30">
        <f>SUM(M108:M110)</f>
        <v>12304.44</v>
      </c>
      <c r="N107" s="30">
        <f>SUM(N108:N110)</f>
        <v>0</v>
      </c>
      <c r="O107" s="30">
        <f>SUM(O108:O110)</f>
        <v>0</v>
      </c>
      <c r="P107" s="30">
        <f>SUM(P108:P110)</f>
        <v>12304.44</v>
      </c>
      <c r="Q107" s="30">
        <f>SUM(Q108:Q110)</f>
        <v>0</v>
      </c>
    </row>
    <row r="108" spans="1:17" ht="47.25" customHeight="1" x14ac:dyDescent="0.25">
      <c r="A108" s="14" t="s">
        <v>49</v>
      </c>
      <c r="B108" s="133" t="s">
        <v>1</v>
      </c>
      <c r="C108" s="134"/>
      <c r="D108" s="134"/>
      <c r="E108" s="135"/>
      <c r="F108" s="15" t="s">
        <v>29</v>
      </c>
      <c r="G108" s="20">
        <v>99.06</v>
      </c>
      <c r="H108" s="20">
        <v>99.06</v>
      </c>
      <c r="I108" s="21">
        <v>0</v>
      </c>
      <c r="J108" s="20">
        <f>SUM(H108:I108)</f>
        <v>99.06</v>
      </c>
      <c r="K108" s="31">
        <f>G108-J108</f>
        <v>0</v>
      </c>
      <c r="L108" s="20">
        <v>31.47</v>
      </c>
      <c r="M108" s="20">
        <f>ROUND(L108*G108,2)</f>
        <v>3117.42</v>
      </c>
      <c r="N108" s="20" t="s">
        <v>24</v>
      </c>
      <c r="O108" s="20">
        <f>ROUND(L108*I108,2)</f>
        <v>0</v>
      </c>
      <c r="P108" s="6">
        <f>ROUND(J108*L108,2)</f>
        <v>3117.42</v>
      </c>
      <c r="Q108" s="31">
        <f>M108-P108</f>
        <v>0</v>
      </c>
    </row>
    <row r="109" spans="1:17" ht="13.8" x14ac:dyDescent="0.25">
      <c r="A109" s="14" t="s">
        <v>50</v>
      </c>
      <c r="B109" s="133" t="s">
        <v>102</v>
      </c>
      <c r="C109" s="136"/>
      <c r="D109" s="136"/>
      <c r="E109" s="137"/>
      <c r="F109" s="15" t="s">
        <v>25</v>
      </c>
      <c r="G109" s="20">
        <v>210.57</v>
      </c>
      <c r="H109" s="6">
        <v>210.57</v>
      </c>
      <c r="I109" s="21">
        <v>0</v>
      </c>
      <c r="J109" s="20">
        <f t="shared" ref="J109:J110" si="14">SUM(H109:I109)</f>
        <v>210.57</v>
      </c>
      <c r="K109" s="31">
        <f t="shared" ref="K109:K110" si="15">G109-J109</f>
        <v>0</v>
      </c>
      <c r="L109" s="20">
        <v>43.36</v>
      </c>
      <c r="M109" s="20">
        <f>ROUND(L109*G109,2)</f>
        <v>9130.32</v>
      </c>
      <c r="N109" s="6"/>
      <c r="O109" s="20">
        <f t="shared" ref="O109:O110" si="16">ROUND(L109*I109,2)</f>
        <v>0</v>
      </c>
      <c r="P109" s="6">
        <f>ROUND(J109*L109,2)</f>
        <v>9130.32</v>
      </c>
      <c r="Q109" s="31">
        <f t="shared" ref="Q109:Q110" si="17">M109-P109</f>
        <v>0</v>
      </c>
    </row>
    <row r="110" spans="1:17" ht="12.75" customHeight="1" x14ac:dyDescent="0.25">
      <c r="A110" s="14" t="s">
        <v>51</v>
      </c>
      <c r="B110" s="133" t="s">
        <v>104</v>
      </c>
      <c r="C110" s="136"/>
      <c r="D110" s="136"/>
      <c r="E110" s="137"/>
      <c r="F110" s="15" t="s">
        <v>29</v>
      </c>
      <c r="G110" s="20">
        <v>4.0999999999999996</v>
      </c>
      <c r="H110" s="6">
        <v>4.0999999999999996</v>
      </c>
      <c r="I110" s="21">
        <v>0</v>
      </c>
      <c r="J110" s="20">
        <f t="shared" si="14"/>
        <v>4.0999999999999996</v>
      </c>
      <c r="K110" s="31">
        <f t="shared" si="15"/>
        <v>0</v>
      </c>
      <c r="L110" s="20">
        <v>13.83</v>
      </c>
      <c r="M110" s="20">
        <f>ROUND(L110*G110,2)</f>
        <v>56.7</v>
      </c>
      <c r="N110" s="6"/>
      <c r="O110" s="20">
        <f t="shared" si="16"/>
        <v>0</v>
      </c>
      <c r="P110" s="6">
        <f>ROUND(J110*L110,2)</f>
        <v>56.7</v>
      </c>
      <c r="Q110" s="31">
        <f t="shared" si="17"/>
        <v>0</v>
      </c>
    </row>
    <row r="111" spans="1:17" ht="13.8" x14ac:dyDescent="0.25">
      <c r="A111" s="11" t="s">
        <v>52</v>
      </c>
      <c r="B111" s="116" t="s">
        <v>109</v>
      </c>
      <c r="C111" s="117"/>
      <c r="D111" s="117"/>
      <c r="E111" s="118"/>
      <c r="F111" s="12"/>
      <c r="G111" s="12"/>
      <c r="H111" s="12"/>
      <c r="I111" s="12"/>
      <c r="J111" s="12"/>
      <c r="K111" s="13"/>
      <c r="L111" s="26"/>
      <c r="M111" s="30">
        <f>SUM(M112:M114)</f>
        <v>376.6</v>
      </c>
      <c r="N111" s="30">
        <f>SUM(N112:N114)</f>
        <v>0</v>
      </c>
      <c r="O111" s="30">
        <f>SUM(O112:O114)</f>
        <v>0</v>
      </c>
      <c r="P111" s="30">
        <f>SUM(P112:P114)</f>
        <v>0</v>
      </c>
      <c r="Q111" s="30">
        <f>SUM(Q112:Q114)</f>
        <v>376.6</v>
      </c>
    </row>
    <row r="112" spans="1:17" ht="31.5" customHeight="1" x14ac:dyDescent="0.25">
      <c r="A112" s="14" t="s">
        <v>53</v>
      </c>
      <c r="B112" s="127" t="s">
        <v>112</v>
      </c>
      <c r="C112" s="128"/>
      <c r="D112" s="128"/>
      <c r="E112" s="129"/>
      <c r="F112" s="15" t="s">
        <v>14</v>
      </c>
      <c r="G112" s="20">
        <v>2</v>
      </c>
      <c r="H112" s="6" t="s">
        <v>24</v>
      </c>
      <c r="I112" s="6" t="s">
        <v>24</v>
      </c>
      <c r="J112" s="6" t="s">
        <v>24</v>
      </c>
      <c r="K112" s="31">
        <f>G112</f>
        <v>2</v>
      </c>
      <c r="L112" s="20">
        <v>96.4</v>
      </c>
      <c r="M112" s="20">
        <f>ROUND(L112*G112,2)</f>
        <v>192.8</v>
      </c>
      <c r="N112" s="6" t="s">
        <v>24</v>
      </c>
      <c r="O112" s="6" t="s">
        <v>24</v>
      </c>
      <c r="P112" s="6" t="s">
        <v>24</v>
      </c>
      <c r="Q112" s="31">
        <f>M112</f>
        <v>192.8</v>
      </c>
    </row>
    <row r="113" spans="1:17" ht="13.8" x14ac:dyDescent="0.25">
      <c r="A113" s="14" t="s">
        <v>54</v>
      </c>
      <c r="B113" s="127" t="s">
        <v>31</v>
      </c>
      <c r="C113" s="128"/>
      <c r="D113" s="128"/>
      <c r="E113" s="129"/>
      <c r="F113" s="15" t="s">
        <v>25</v>
      </c>
      <c r="G113" s="20">
        <v>24.77</v>
      </c>
      <c r="H113" s="6"/>
      <c r="I113" s="6"/>
      <c r="J113" s="6"/>
      <c r="K113" s="31">
        <f>G113</f>
        <v>24.77</v>
      </c>
      <c r="L113" s="20">
        <v>3.34</v>
      </c>
      <c r="M113" s="20">
        <f>ROUND(L113*G113,2)</f>
        <v>82.73</v>
      </c>
      <c r="N113" s="6"/>
      <c r="O113" s="6"/>
      <c r="P113" s="6"/>
      <c r="Q113" s="31">
        <f>M113</f>
        <v>82.73</v>
      </c>
    </row>
    <row r="114" spans="1:17" ht="13.8" x14ac:dyDescent="0.25">
      <c r="A114" s="14" t="s">
        <v>55</v>
      </c>
      <c r="B114" s="127" t="s">
        <v>113</v>
      </c>
      <c r="C114" s="128"/>
      <c r="D114" s="128"/>
      <c r="E114" s="129"/>
      <c r="F114" s="15" t="s">
        <v>25</v>
      </c>
      <c r="G114" s="20">
        <v>210.57</v>
      </c>
      <c r="H114" s="6"/>
      <c r="I114" s="6"/>
      <c r="J114" s="6"/>
      <c r="K114" s="31">
        <f>G114</f>
        <v>210.57</v>
      </c>
      <c r="L114" s="20">
        <v>0.48</v>
      </c>
      <c r="M114" s="20">
        <f>ROUND(L114*G114,2)</f>
        <v>101.07</v>
      </c>
      <c r="N114" s="6"/>
      <c r="O114" s="6"/>
      <c r="P114" s="6"/>
      <c r="Q114" s="31">
        <f>M114</f>
        <v>101.07</v>
      </c>
    </row>
    <row r="115" spans="1:17" ht="13.8" x14ac:dyDescent="0.25">
      <c r="A115" s="11" t="s">
        <v>58</v>
      </c>
      <c r="B115" s="116" t="s">
        <v>120</v>
      </c>
      <c r="C115" s="117"/>
      <c r="D115" s="117"/>
      <c r="E115" s="118"/>
      <c r="F115" s="12"/>
      <c r="G115" s="12"/>
      <c r="H115" s="12"/>
      <c r="I115" s="12"/>
      <c r="J115" s="12"/>
      <c r="K115" s="13"/>
      <c r="L115" s="26"/>
      <c r="M115" s="30">
        <f>SUM(M116:M117)</f>
        <v>299.64</v>
      </c>
      <c r="N115" s="30">
        <f>SUM(N116:N117)</f>
        <v>0</v>
      </c>
      <c r="O115" s="30">
        <f>SUM(O116:O117)</f>
        <v>0</v>
      </c>
      <c r="P115" s="30">
        <f>SUM(P116:P117)</f>
        <v>0</v>
      </c>
      <c r="Q115" s="30">
        <f>SUM(Q116:Q117)</f>
        <v>299.64</v>
      </c>
    </row>
    <row r="116" spans="1:17" ht="27.75" customHeight="1" x14ac:dyDescent="0.25">
      <c r="A116" s="14" t="s">
        <v>59</v>
      </c>
      <c r="B116" s="127" t="s">
        <v>121</v>
      </c>
      <c r="C116" s="128"/>
      <c r="D116" s="128"/>
      <c r="E116" s="129"/>
      <c r="F116" s="15" t="s">
        <v>25</v>
      </c>
      <c r="G116" s="20">
        <v>0.6</v>
      </c>
      <c r="H116" s="6" t="s">
        <v>24</v>
      </c>
      <c r="I116" s="6" t="s">
        <v>24</v>
      </c>
      <c r="J116" s="6" t="s">
        <v>24</v>
      </c>
      <c r="K116" s="31">
        <f>G116</f>
        <v>0.6</v>
      </c>
      <c r="L116" s="20">
        <v>178.07</v>
      </c>
      <c r="M116" s="20">
        <f>ROUND(L116*G116,2)</f>
        <v>106.84</v>
      </c>
      <c r="N116" s="6" t="s">
        <v>24</v>
      </c>
      <c r="O116" s="6" t="s">
        <v>24</v>
      </c>
      <c r="P116" s="6" t="s">
        <v>24</v>
      </c>
      <c r="Q116" s="31">
        <f>M116</f>
        <v>106.84</v>
      </c>
    </row>
    <row r="117" spans="1:17" ht="30" customHeight="1" x14ac:dyDescent="0.25">
      <c r="A117" s="14" t="s">
        <v>60</v>
      </c>
      <c r="B117" s="127" t="s">
        <v>122</v>
      </c>
      <c r="C117" s="128"/>
      <c r="D117" s="128"/>
      <c r="E117" s="129"/>
      <c r="F117" s="15" t="s">
        <v>14</v>
      </c>
      <c r="G117" s="20">
        <v>2</v>
      </c>
      <c r="H117" s="6"/>
      <c r="I117" s="6"/>
      <c r="J117" s="6"/>
      <c r="K117" s="31">
        <f>G117</f>
        <v>2</v>
      </c>
      <c r="L117" s="20">
        <v>96.4</v>
      </c>
      <c r="M117" s="20">
        <f>ROUND(L117*G117,2)</f>
        <v>192.8</v>
      </c>
      <c r="N117" s="6"/>
      <c r="O117" s="6"/>
      <c r="P117" s="6"/>
      <c r="Q117" s="31">
        <f>M117</f>
        <v>192.8</v>
      </c>
    </row>
    <row r="118" spans="1:17" ht="12.75" customHeight="1" x14ac:dyDescent="0.25">
      <c r="A118" s="16"/>
      <c r="B118" s="113" t="s">
        <v>128</v>
      </c>
      <c r="C118" s="114"/>
      <c r="D118" s="114"/>
      <c r="E118" s="115"/>
      <c r="F118" s="16"/>
      <c r="G118" s="16"/>
      <c r="H118" s="16"/>
      <c r="I118" s="16"/>
      <c r="J118" s="16"/>
      <c r="K118" s="16"/>
      <c r="L118" s="16"/>
      <c r="M118" s="22">
        <f>SUM(M115,M111,M107,M105,M103)</f>
        <v>13323.91</v>
      </c>
      <c r="N118" s="22">
        <f>SUM(N115,N111,N107,N105,N103)</f>
        <v>0</v>
      </c>
      <c r="O118" s="22">
        <f>SUM(O115,O111,O107,O105,O103)</f>
        <v>0</v>
      </c>
      <c r="P118" s="22">
        <f>SUM(P115,P111,P107,P105,P103)</f>
        <v>12647.67</v>
      </c>
      <c r="Q118" s="22">
        <f>SUM(Q115,Q111,Q107,Q105,Q103)</f>
        <v>676.24</v>
      </c>
    </row>
    <row r="119" spans="1:17" ht="13.8" x14ac:dyDescent="0.25">
      <c r="A119" s="122" t="s">
        <v>40</v>
      </c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4"/>
      <c r="M119" s="25">
        <f>SUM(M82,M58,M37,M118,M100)</f>
        <v>186278.71000000002</v>
      </c>
      <c r="N119" s="25">
        <f>SUM(N82,N58,N37,N118,N100)</f>
        <v>117122.16999999998</v>
      </c>
      <c r="O119" s="25">
        <f>SUM(O82,O58,O37,O118,O100)</f>
        <v>14954.69</v>
      </c>
      <c r="P119" s="25">
        <f>SUM(P82,P58,P37,P118,P100)</f>
        <v>161830.51999999999</v>
      </c>
      <c r="Q119" s="25">
        <f>SUM(Q82,Q58,Q37,Q118,Q100)</f>
        <v>24448.190000000002</v>
      </c>
    </row>
    <row r="120" spans="1:17" x14ac:dyDescent="0.2">
      <c r="A120" s="125"/>
      <c r="B120" s="125"/>
      <c r="C120" s="125"/>
      <c r="D120" s="12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11">
        <f>O119/M119</f>
        <v>8.0281262415871357E-2</v>
      </c>
      <c r="P120" s="92">
        <f>P119/M119</f>
        <v>0.86875478147771135</v>
      </c>
      <c r="Q120" s="1"/>
    </row>
    <row r="121" spans="1:17" s="34" customFormat="1" x14ac:dyDescent="0.2">
      <c r="A121" s="55"/>
      <c r="B121" s="55"/>
      <c r="C121" s="55"/>
      <c r="D121" s="5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s="34" customFormat="1" x14ac:dyDescent="0.2">
      <c r="A122" s="55"/>
      <c r="B122" s="55"/>
      <c r="C122" s="55"/>
      <c r="D122" s="5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12">
        <f>M119-P119</f>
        <v>24448.190000000031</v>
      </c>
    </row>
    <row r="123" spans="1:17" x14ac:dyDescent="0.2">
      <c r="A123" s="28"/>
      <c r="B123" s="28"/>
      <c r="C123" s="28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26"/>
      <c r="B124" s="126"/>
      <c r="C124" s="126"/>
      <c r="D124" s="12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19" t="s">
        <v>32</v>
      </c>
      <c r="B125" s="119"/>
      <c r="C125" s="119"/>
      <c r="D125" s="119"/>
      <c r="E125" s="23"/>
      <c r="F125" s="24"/>
      <c r="G125" s="24"/>
      <c r="H125" s="119" t="s">
        <v>42</v>
      </c>
      <c r="I125" s="119"/>
      <c r="J125" s="119"/>
      <c r="K125" s="119"/>
      <c r="L125" s="23"/>
      <c r="M125" s="24"/>
      <c r="N125" s="119" t="s">
        <v>34</v>
      </c>
      <c r="O125" s="119"/>
      <c r="P125" s="119"/>
      <c r="Q125" s="119"/>
    </row>
    <row r="126" spans="1:17" x14ac:dyDescent="0.25">
      <c r="A126" s="120"/>
      <c r="B126" s="120"/>
      <c r="C126" s="120"/>
      <c r="D126" s="23"/>
      <c r="E126" s="23"/>
      <c r="F126" s="24"/>
      <c r="G126" s="24"/>
      <c r="H126" s="120" t="s">
        <v>33</v>
      </c>
      <c r="I126" s="120"/>
      <c r="J126" s="120"/>
      <c r="K126" s="120"/>
      <c r="L126" s="23"/>
      <c r="M126" s="24"/>
      <c r="N126" s="120" t="s">
        <v>35</v>
      </c>
      <c r="O126" s="120"/>
      <c r="P126" s="120"/>
      <c r="Q126" s="120"/>
    </row>
    <row r="127" spans="1:17" x14ac:dyDescent="0.25">
      <c r="A127" s="121"/>
      <c r="B127" s="121"/>
      <c r="C127" s="121"/>
      <c r="D127" s="1"/>
      <c r="E127" s="1"/>
      <c r="F127" s="1"/>
      <c r="G127" s="1"/>
      <c r="H127" s="1"/>
      <c r="I127" s="1"/>
      <c r="J127" s="1"/>
      <c r="K127" s="1"/>
      <c r="L127" s="1"/>
      <c r="P127" s="1"/>
      <c r="Q127" s="1"/>
    </row>
  </sheetData>
  <mergeCells count="142">
    <mergeCell ref="B46:E46"/>
    <mergeCell ref="B68:E68"/>
    <mergeCell ref="P6:Q6"/>
    <mergeCell ref="P7:Q7"/>
    <mergeCell ref="P8:Q8"/>
    <mergeCell ref="M7:O7"/>
    <mergeCell ref="B39:Q39"/>
    <mergeCell ref="B40:E40"/>
    <mergeCell ref="B41:E41"/>
    <mergeCell ref="B42:E42"/>
    <mergeCell ref="B32:E32"/>
    <mergeCell ref="B34:E34"/>
    <mergeCell ref="B16:E16"/>
    <mergeCell ref="B17:E17"/>
    <mergeCell ref="B18:E18"/>
    <mergeCell ref="B37:E37"/>
    <mergeCell ref="A38:Q38"/>
    <mergeCell ref="B28:E28"/>
    <mergeCell ref="B29:E29"/>
    <mergeCell ref="B19:E19"/>
    <mergeCell ref="B51:E51"/>
    <mergeCell ref="B54:E54"/>
    <mergeCell ref="B55:E55"/>
    <mergeCell ref="B43:E43"/>
    <mergeCell ref="B44:E44"/>
    <mergeCell ref="B45:E45"/>
    <mergeCell ref="B47:E47"/>
    <mergeCell ref="B48:E48"/>
    <mergeCell ref="B49:E49"/>
    <mergeCell ref="B50:E50"/>
    <mergeCell ref="L9:L10"/>
    <mergeCell ref="M9:Q9"/>
    <mergeCell ref="B11:Q11"/>
    <mergeCell ref="B12:E12"/>
    <mergeCell ref="B13:E13"/>
    <mergeCell ref="B14:E14"/>
    <mergeCell ref="B15:E15"/>
    <mergeCell ref="B35:E35"/>
    <mergeCell ref="B20:E20"/>
    <mergeCell ref="B21:E21"/>
    <mergeCell ref="B22:E22"/>
    <mergeCell ref="B25:E25"/>
    <mergeCell ref="B24:E24"/>
    <mergeCell ref="B27:E27"/>
    <mergeCell ref="F9:F10"/>
    <mergeCell ref="B23:E23"/>
    <mergeCell ref="B26:E26"/>
    <mergeCell ref="B33:E33"/>
    <mergeCell ref="B30:E30"/>
    <mergeCell ref="B31:E31"/>
    <mergeCell ref="B36:E36"/>
    <mergeCell ref="A1:J2"/>
    <mergeCell ref="K1:M2"/>
    <mergeCell ref="N1:Q1"/>
    <mergeCell ref="N2:Q2"/>
    <mergeCell ref="A3:E3"/>
    <mergeCell ref="F3:G3"/>
    <mergeCell ref="K3:Q3"/>
    <mergeCell ref="B8:E8"/>
    <mergeCell ref="F8:G8"/>
    <mergeCell ref="K8:L8"/>
    <mergeCell ref="M8:N8"/>
    <mergeCell ref="B4:E4"/>
    <mergeCell ref="F4:G4"/>
    <mergeCell ref="K4:L4"/>
    <mergeCell ref="B5:L5"/>
    <mergeCell ref="A6:L7"/>
    <mergeCell ref="M6:N6"/>
    <mergeCell ref="A9:A10"/>
    <mergeCell ref="B9:E10"/>
    <mergeCell ref="G9:J9"/>
    <mergeCell ref="B66:E66"/>
    <mergeCell ref="B58:E58"/>
    <mergeCell ref="B52:E52"/>
    <mergeCell ref="B53:E53"/>
    <mergeCell ref="B56:E56"/>
    <mergeCell ref="B57:E57"/>
    <mergeCell ref="B62:E62"/>
    <mergeCell ref="B67:E67"/>
    <mergeCell ref="B64:E64"/>
    <mergeCell ref="B65:E65"/>
    <mergeCell ref="B60:Q60"/>
    <mergeCell ref="B61:E61"/>
    <mergeCell ref="B63:E63"/>
    <mergeCell ref="B73:E73"/>
    <mergeCell ref="B74:E74"/>
    <mergeCell ref="B69:E69"/>
    <mergeCell ref="B70:E70"/>
    <mergeCell ref="B71:E71"/>
    <mergeCell ref="B72:E72"/>
    <mergeCell ref="B79:E79"/>
    <mergeCell ref="B80:E80"/>
    <mergeCell ref="B81:E81"/>
    <mergeCell ref="B78:E78"/>
    <mergeCell ref="B75:E75"/>
    <mergeCell ref="B76:E76"/>
    <mergeCell ref="B77:E77"/>
    <mergeCell ref="B88:E88"/>
    <mergeCell ref="B89:E89"/>
    <mergeCell ref="B90:E90"/>
    <mergeCell ref="B82:E82"/>
    <mergeCell ref="B84:Q84"/>
    <mergeCell ref="B85:E85"/>
    <mergeCell ref="B86:E86"/>
    <mergeCell ref="B87:E87"/>
    <mergeCell ref="B93:E93"/>
    <mergeCell ref="B94:E94"/>
    <mergeCell ref="B91:E91"/>
    <mergeCell ref="B92:E92"/>
    <mergeCell ref="B108:E108"/>
    <mergeCell ref="B109:E109"/>
    <mergeCell ref="B112:E112"/>
    <mergeCell ref="B95:E95"/>
    <mergeCell ref="B96:E96"/>
    <mergeCell ref="B97:E97"/>
    <mergeCell ref="B98:E98"/>
    <mergeCell ref="B99:E99"/>
    <mergeCell ref="B100:E100"/>
    <mergeCell ref="B110:E110"/>
    <mergeCell ref="B113:E113"/>
    <mergeCell ref="B114:E114"/>
    <mergeCell ref="B116:E116"/>
    <mergeCell ref="B117:E117"/>
    <mergeCell ref="B107:E107"/>
    <mergeCell ref="B102:Q102"/>
    <mergeCell ref="B103:E103"/>
    <mergeCell ref="B104:E104"/>
    <mergeCell ref="B105:E105"/>
    <mergeCell ref="B106:E106"/>
    <mergeCell ref="B111:E111"/>
    <mergeCell ref="B118:E118"/>
    <mergeCell ref="B115:E115"/>
    <mergeCell ref="N125:Q125"/>
    <mergeCell ref="A126:C126"/>
    <mergeCell ref="H126:K126"/>
    <mergeCell ref="N126:Q126"/>
    <mergeCell ref="A127:C127"/>
    <mergeCell ref="A119:L119"/>
    <mergeCell ref="A120:D120"/>
    <mergeCell ref="A124:D124"/>
    <mergeCell ref="A125:D125"/>
    <mergeCell ref="H125:K125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horizontalDpi="360" verticalDpi="360" r:id="rId1"/>
  <headerFooter>
    <oddHeader xml:space="preserve">&amp;RPLANILHA BM 05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3"/>
  <sheetViews>
    <sheetView view="pageBreakPreview" zoomScaleNormal="100" zoomScaleSheetLayoutView="100" workbookViewId="0">
      <selection activeCell="A38" sqref="A38:J38"/>
    </sheetView>
  </sheetViews>
  <sheetFormatPr defaultRowHeight="13.2" x14ac:dyDescent="0.25"/>
  <cols>
    <col min="1" max="1" width="15.6640625" customWidth="1"/>
    <col min="3" max="3" width="13.6640625" customWidth="1"/>
  </cols>
  <sheetData>
    <row r="1" spans="1:13" x14ac:dyDescent="0.25">
      <c r="A1" s="261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3"/>
    </row>
    <row r="2" spans="1:13" ht="78.75" customHeight="1" x14ac:dyDescent="0.25">
      <c r="A2" s="264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6"/>
    </row>
    <row r="3" spans="1:13" ht="15.75" customHeight="1" x14ac:dyDescent="0.25">
      <c r="A3" s="264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6"/>
    </row>
    <row r="4" spans="1:13" ht="15.75" customHeight="1" x14ac:dyDescent="0.25">
      <c r="A4" s="267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</row>
    <row r="5" spans="1:13" ht="18" x14ac:dyDescent="0.25">
      <c r="A5" s="258" t="s">
        <v>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60"/>
    </row>
    <row r="6" spans="1:13" ht="21" x14ac:dyDescent="0.25">
      <c r="A6" s="270" t="s">
        <v>70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2"/>
    </row>
    <row r="7" spans="1:13" ht="13.8" x14ac:dyDescent="0.25">
      <c r="A7" s="48" t="s">
        <v>71</v>
      </c>
      <c r="B7" s="273" t="s">
        <v>72</v>
      </c>
      <c r="C7" s="273"/>
      <c r="D7" s="273"/>
      <c r="E7" s="273"/>
      <c r="F7" s="273"/>
      <c r="G7" s="273"/>
      <c r="H7" s="273"/>
      <c r="I7" s="273"/>
      <c r="J7" s="274"/>
      <c r="K7" s="275" t="s">
        <v>147</v>
      </c>
      <c r="L7" s="276"/>
      <c r="M7" s="277"/>
    </row>
    <row r="8" spans="1:13" ht="13.8" x14ac:dyDescent="0.25">
      <c r="A8" s="49" t="s">
        <v>73</v>
      </c>
      <c r="B8" s="282" t="s">
        <v>129</v>
      </c>
      <c r="C8" s="283"/>
      <c r="D8" s="283"/>
      <c r="E8" s="283"/>
      <c r="F8" s="283"/>
      <c r="G8" s="283"/>
      <c r="H8" s="283"/>
      <c r="I8" s="283"/>
      <c r="J8" s="284"/>
      <c r="K8" s="278"/>
      <c r="L8" s="276"/>
      <c r="M8" s="277"/>
    </row>
    <row r="9" spans="1:13" ht="13.8" x14ac:dyDescent="0.25">
      <c r="A9" s="49" t="s">
        <v>74</v>
      </c>
      <c r="B9" s="285">
        <v>44141</v>
      </c>
      <c r="C9" s="285"/>
      <c r="D9" s="285"/>
      <c r="E9" s="35" t="s">
        <v>75</v>
      </c>
      <c r="F9" s="285" t="s">
        <v>156</v>
      </c>
      <c r="G9" s="285"/>
      <c r="H9" s="285"/>
      <c r="I9" s="285"/>
      <c r="J9" s="286"/>
      <c r="K9" s="279"/>
      <c r="L9" s="280"/>
      <c r="M9" s="281"/>
    </row>
    <row r="10" spans="1:13" ht="15.6" x14ac:dyDescent="0.25">
      <c r="A10" s="255" t="s">
        <v>143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7"/>
    </row>
    <row r="11" spans="1:13" ht="12.75" customHeight="1" x14ac:dyDescent="0.25">
      <c r="A11" s="186" t="s">
        <v>52</v>
      </c>
      <c r="B11" s="187"/>
      <c r="C11" s="188" t="s">
        <v>96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90"/>
    </row>
    <row r="12" spans="1:13" ht="12.75" customHeight="1" x14ac:dyDescent="0.25">
      <c r="A12" s="191" t="s">
        <v>65</v>
      </c>
      <c r="B12" s="187"/>
      <c r="C12" s="188" t="s">
        <v>103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90"/>
    </row>
    <row r="13" spans="1:13" ht="13.8" x14ac:dyDescent="0.3">
      <c r="A13" s="216" t="s">
        <v>76</v>
      </c>
      <c r="B13" s="217"/>
      <c r="C13" s="36" t="s">
        <v>84</v>
      </c>
      <c r="D13" s="195" t="s">
        <v>78</v>
      </c>
      <c r="E13" s="196"/>
      <c r="F13" s="218"/>
      <c r="G13" s="192" t="s">
        <v>146</v>
      </c>
      <c r="H13" s="193"/>
      <c r="I13" s="194"/>
      <c r="J13" s="194"/>
      <c r="K13" s="195" t="s">
        <v>79</v>
      </c>
      <c r="L13" s="196"/>
      <c r="M13" s="197"/>
    </row>
    <row r="14" spans="1:13" s="34" customFormat="1" ht="13.8" x14ac:dyDescent="0.3">
      <c r="A14" s="198" t="s">
        <v>144</v>
      </c>
      <c r="B14" s="199"/>
      <c r="C14" s="37">
        <f>191.6+9.65</f>
        <v>201.25</v>
      </c>
      <c r="D14" s="200">
        <v>1.05</v>
      </c>
      <c r="E14" s="201"/>
      <c r="F14" s="202"/>
      <c r="G14" s="203">
        <v>0.06</v>
      </c>
      <c r="H14" s="204"/>
      <c r="I14" s="203"/>
      <c r="J14" s="204"/>
      <c r="K14" s="219">
        <f>ROUND(C14*D14*G14,2)</f>
        <v>12.68</v>
      </c>
      <c r="L14" s="220"/>
      <c r="M14" s="50" t="s">
        <v>63</v>
      </c>
    </row>
    <row r="15" spans="1:13" s="34" customFormat="1" ht="13.8" x14ac:dyDescent="0.3">
      <c r="A15" s="198" t="s">
        <v>144</v>
      </c>
      <c r="B15" s="199"/>
      <c r="C15" s="37"/>
      <c r="D15" s="89"/>
      <c r="E15" s="90"/>
      <c r="F15" s="91"/>
      <c r="G15" s="93"/>
      <c r="H15" s="93"/>
      <c r="I15" s="93"/>
      <c r="J15" s="94"/>
      <c r="K15" s="219">
        <v>0.78</v>
      </c>
      <c r="L15" s="220"/>
      <c r="M15" s="50" t="s">
        <v>63</v>
      </c>
    </row>
    <row r="16" spans="1:13" s="34" customFormat="1" ht="13.8" x14ac:dyDescent="0.3">
      <c r="A16" s="198" t="s">
        <v>145</v>
      </c>
      <c r="B16" s="199"/>
      <c r="C16" s="37">
        <v>82.9</v>
      </c>
      <c r="D16" s="200">
        <v>1.05</v>
      </c>
      <c r="E16" s="201"/>
      <c r="F16" s="202"/>
      <c r="G16" s="203">
        <v>0.06</v>
      </c>
      <c r="H16" s="204"/>
      <c r="I16" s="79"/>
      <c r="J16" s="80"/>
      <c r="K16" s="219">
        <f>ROUND(C16*D16*G16,2)</f>
        <v>5.22</v>
      </c>
      <c r="L16" s="220"/>
      <c r="M16" s="50" t="s">
        <v>63</v>
      </c>
    </row>
    <row r="17" spans="1:24" s="34" customFormat="1" ht="13.8" x14ac:dyDescent="0.3">
      <c r="A17" s="198" t="s">
        <v>145</v>
      </c>
      <c r="B17" s="199"/>
      <c r="C17" s="37"/>
      <c r="D17" s="200"/>
      <c r="E17" s="201"/>
      <c r="F17" s="202"/>
      <c r="G17" s="203"/>
      <c r="H17" s="204"/>
      <c r="I17" s="79"/>
      <c r="J17" s="80"/>
      <c r="K17" s="219">
        <v>5.81</v>
      </c>
      <c r="L17" s="220"/>
      <c r="M17" s="50" t="s">
        <v>63</v>
      </c>
    </row>
    <row r="18" spans="1:24" s="34" customFormat="1" ht="13.8" x14ac:dyDescent="0.25">
      <c r="A18" s="236" t="s">
        <v>150</v>
      </c>
      <c r="B18" s="237"/>
      <c r="C18" s="237"/>
      <c r="D18" s="237"/>
      <c r="E18" s="237"/>
      <c r="F18" s="237"/>
      <c r="G18" s="237"/>
      <c r="H18" s="237"/>
      <c r="I18" s="237"/>
      <c r="J18" s="238"/>
      <c r="K18" s="221">
        <f>SUM(K14:L17)</f>
        <v>24.49</v>
      </c>
      <c r="L18" s="222"/>
      <c r="M18" s="110" t="s">
        <v>63</v>
      </c>
    </row>
    <row r="19" spans="1:24" s="34" customFormat="1" ht="13.8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6"/>
      <c r="L19" s="46"/>
      <c r="M19" s="47"/>
    </row>
    <row r="20" spans="1:24" s="34" customFormat="1" ht="13.8" x14ac:dyDescent="0.25">
      <c r="A20" s="105"/>
      <c r="B20" s="104">
        <v>3.04</v>
      </c>
      <c r="C20" s="47" t="s">
        <v>63</v>
      </c>
      <c r="D20" s="223" t="s">
        <v>149</v>
      </c>
      <c r="E20" s="224"/>
      <c r="F20" s="225"/>
      <c r="G20" s="96"/>
      <c r="H20" s="96"/>
      <c r="I20" s="96"/>
      <c r="J20" s="96"/>
      <c r="K20" s="97"/>
      <c r="L20" s="97"/>
      <c r="M20" s="98"/>
    </row>
    <row r="21" spans="1:24" s="34" customFormat="1" ht="13.8" x14ac:dyDescent="0.25">
      <c r="A21" s="95"/>
      <c r="B21" s="104">
        <v>0.22</v>
      </c>
      <c r="C21" s="47" t="s">
        <v>63</v>
      </c>
      <c r="D21" s="223" t="s">
        <v>151</v>
      </c>
      <c r="E21" s="224"/>
      <c r="F21" s="225"/>
      <c r="G21" s="96"/>
      <c r="H21" s="96"/>
      <c r="I21" s="96"/>
      <c r="J21" s="96"/>
      <c r="K21" s="97"/>
      <c r="L21" s="97"/>
      <c r="M21" s="98"/>
    </row>
    <row r="22" spans="1:24" s="34" customFormat="1" ht="13.8" x14ac:dyDescent="0.25">
      <c r="A22" s="105" t="s">
        <v>148</v>
      </c>
      <c r="B22" s="104">
        <f>SUM(B20:B21)</f>
        <v>3.2600000000000002</v>
      </c>
      <c r="C22" s="47" t="s">
        <v>63</v>
      </c>
      <c r="D22" s="96"/>
      <c r="E22" s="96"/>
      <c r="F22" s="96"/>
      <c r="G22" s="96"/>
      <c r="H22" s="96"/>
      <c r="I22" s="96"/>
      <c r="J22" s="96"/>
      <c r="K22" s="97"/>
      <c r="L22" s="97"/>
      <c r="M22" s="103"/>
    </row>
    <row r="23" spans="1:24" s="34" customFormat="1" ht="13.8" x14ac:dyDescent="0.25">
      <c r="A23" s="99"/>
      <c r="B23" s="100"/>
      <c r="C23" s="100"/>
      <c r="D23" s="100"/>
      <c r="E23" s="100"/>
      <c r="F23" s="100"/>
      <c r="G23" s="100"/>
      <c r="H23" s="100"/>
      <c r="I23" s="100"/>
      <c r="J23" s="100"/>
      <c r="K23" s="101"/>
      <c r="L23" s="101"/>
      <c r="M23" s="102"/>
    </row>
    <row r="24" spans="1:24" s="34" customFormat="1" ht="13.8" x14ac:dyDescent="0.25">
      <c r="A24" s="226" t="s">
        <v>80</v>
      </c>
      <c r="B24" s="227"/>
      <c r="C24" s="227"/>
      <c r="D24" s="227"/>
      <c r="E24" s="227"/>
      <c r="F24" s="227"/>
      <c r="G24" s="227"/>
      <c r="H24" s="227"/>
      <c r="I24" s="227"/>
      <c r="J24" s="228"/>
      <c r="K24" s="229">
        <f>K18-B22</f>
        <v>21.229999999999997</v>
      </c>
      <c r="L24" s="230"/>
      <c r="M24" s="109" t="s">
        <v>63</v>
      </c>
    </row>
    <row r="25" spans="1:24" s="34" customFormat="1" ht="13.8" x14ac:dyDescent="0.25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7"/>
      <c r="L25" s="97"/>
      <c r="M25" s="98"/>
    </row>
    <row r="26" spans="1:24" s="34" customFormat="1" ht="12.75" customHeight="1" x14ac:dyDescent="0.25">
      <c r="A26" s="231" t="s">
        <v>81</v>
      </c>
      <c r="B26" s="232"/>
      <c r="C26" s="232"/>
      <c r="D26" s="232"/>
      <c r="E26" s="232"/>
      <c r="F26" s="232"/>
      <c r="G26" s="232"/>
      <c r="H26" s="232"/>
      <c r="I26" s="232"/>
      <c r="J26" s="233"/>
      <c r="K26" s="108">
        <v>0</v>
      </c>
      <c r="L26" s="234" t="s">
        <v>63</v>
      </c>
      <c r="M26" s="235"/>
    </row>
    <row r="27" spans="1:24" s="34" customFormat="1" ht="12.75" customHeight="1" x14ac:dyDescent="0.25">
      <c r="A27" s="206" t="s">
        <v>82</v>
      </c>
      <c r="B27" s="207"/>
      <c r="C27" s="207"/>
      <c r="D27" s="207"/>
      <c r="E27" s="207"/>
      <c r="F27" s="207"/>
      <c r="G27" s="207"/>
      <c r="H27" s="207"/>
      <c r="I27" s="207"/>
      <c r="J27" s="208"/>
      <c r="K27" s="107">
        <f>K24</f>
        <v>21.229999999999997</v>
      </c>
      <c r="L27" s="209" t="s">
        <v>63</v>
      </c>
      <c r="M27" s="210"/>
    </row>
    <row r="28" spans="1:24" s="34" customFormat="1" ht="12.75" customHeight="1" x14ac:dyDescent="0.25">
      <c r="A28" s="211" t="s">
        <v>83</v>
      </c>
      <c r="B28" s="212"/>
      <c r="C28" s="212"/>
      <c r="D28" s="212"/>
      <c r="E28" s="212"/>
      <c r="F28" s="212"/>
      <c r="G28" s="212"/>
      <c r="H28" s="212"/>
      <c r="I28" s="212"/>
      <c r="J28" s="213"/>
      <c r="K28" s="43">
        <f>SUM(K26:K27)</f>
        <v>21.229999999999997</v>
      </c>
      <c r="L28" s="214" t="s">
        <v>63</v>
      </c>
      <c r="M28" s="215"/>
    </row>
    <row r="29" spans="1:24" s="34" customFormat="1" ht="13.8" x14ac:dyDescent="0.3">
      <c r="A29" s="87"/>
      <c r="B29" s="58"/>
      <c r="C29" s="59"/>
      <c r="D29" s="59"/>
      <c r="E29" s="59"/>
      <c r="F29" s="59"/>
      <c r="G29" s="60"/>
      <c r="H29" s="60"/>
      <c r="I29" s="60"/>
      <c r="J29" s="60"/>
      <c r="K29" s="61"/>
      <c r="L29" s="61"/>
      <c r="M29" s="88"/>
      <c r="U29" s="239" t="s">
        <v>135</v>
      </c>
      <c r="V29" s="239"/>
      <c r="W29" s="239"/>
      <c r="X29" s="239"/>
    </row>
    <row r="30" spans="1:24" s="34" customFormat="1" ht="13.8" x14ac:dyDescent="0.25">
      <c r="A30" s="186" t="s">
        <v>58</v>
      </c>
      <c r="B30" s="187"/>
      <c r="C30" s="188" t="s">
        <v>152</v>
      </c>
      <c r="D30" s="189"/>
      <c r="E30" s="189"/>
      <c r="F30" s="189"/>
      <c r="G30" s="189"/>
      <c r="H30" s="189"/>
      <c r="I30" s="189"/>
      <c r="J30" s="189"/>
      <c r="K30" s="189"/>
      <c r="L30" s="189"/>
      <c r="M30" s="190"/>
      <c r="U30" s="74" t="s">
        <v>136</v>
      </c>
      <c r="V30" s="75">
        <f>7/3</f>
        <v>2.3333333333333335</v>
      </c>
    </row>
    <row r="31" spans="1:24" s="34" customFormat="1" ht="13.8" x14ac:dyDescent="0.25">
      <c r="A31" s="186" t="s">
        <v>59</v>
      </c>
      <c r="B31" s="187"/>
      <c r="C31" s="188" t="s">
        <v>106</v>
      </c>
      <c r="D31" s="189"/>
      <c r="E31" s="189"/>
      <c r="F31" s="189"/>
      <c r="G31" s="189"/>
      <c r="H31" s="189"/>
      <c r="I31" s="189"/>
      <c r="J31" s="189"/>
      <c r="K31" s="189"/>
      <c r="L31" s="189"/>
      <c r="M31" s="190"/>
    </row>
    <row r="32" spans="1:24" s="34" customFormat="1" ht="12.75" customHeight="1" x14ac:dyDescent="0.3">
      <c r="A32" s="216" t="s">
        <v>76</v>
      </c>
      <c r="B32" s="217"/>
      <c r="C32" s="36" t="s">
        <v>77</v>
      </c>
      <c r="D32" s="195" t="s">
        <v>78</v>
      </c>
      <c r="E32" s="196"/>
      <c r="F32" s="218"/>
      <c r="G32" s="192" t="s">
        <v>146</v>
      </c>
      <c r="H32" s="193"/>
      <c r="I32" s="194" t="s">
        <v>154</v>
      </c>
      <c r="J32" s="194"/>
      <c r="K32" s="195" t="s">
        <v>79</v>
      </c>
      <c r="L32" s="196"/>
      <c r="M32" s="197"/>
    </row>
    <row r="33" spans="1:13" s="34" customFormat="1" ht="13.8" x14ac:dyDescent="0.3">
      <c r="A33" s="198" t="s">
        <v>153</v>
      </c>
      <c r="B33" s="199"/>
      <c r="C33" s="37">
        <f>2.7+2.7+1.5</f>
        <v>6.9</v>
      </c>
      <c r="D33" s="200">
        <v>1.05</v>
      </c>
      <c r="E33" s="201"/>
      <c r="F33" s="202"/>
      <c r="G33" s="203">
        <v>0.06</v>
      </c>
      <c r="H33" s="204"/>
      <c r="I33" s="203">
        <v>7</v>
      </c>
      <c r="J33" s="204"/>
      <c r="K33" s="219">
        <f>ROUND(C33*D33*I33*G33,2)</f>
        <v>3.04</v>
      </c>
      <c r="L33" s="220"/>
      <c r="M33" s="50" t="s">
        <v>25</v>
      </c>
    </row>
    <row r="34" spans="1:13" s="34" customFormat="1" ht="13.8" x14ac:dyDescent="0.25">
      <c r="A34" s="76"/>
      <c r="B34" s="77"/>
      <c r="C34" s="78"/>
      <c r="D34" s="78"/>
      <c r="E34" s="78"/>
      <c r="F34" s="78"/>
      <c r="G34" s="82"/>
      <c r="H34" s="82"/>
      <c r="I34" s="82"/>
      <c r="J34" s="83"/>
      <c r="K34" s="84"/>
      <c r="L34" s="85"/>
      <c r="M34" s="81"/>
    </row>
    <row r="35" spans="1:13" s="34" customFormat="1" ht="13.8" x14ac:dyDescent="0.25">
      <c r="A35" s="242" t="s">
        <v>80</v>
      </c>
      <c r="B35" s="243"/>
      <c r="C35" s="243"/>
      <c r="D35" s="243"/>
      <c r="E35" s="243"/>
      <c r="F35" s="243"/>
      <c r="G35" s="243"/>
      <c r="H35" s="243"/>
      <c r="I35" s="243"/>
      <c r="J35" s="244"/>
      <c r="K35" s="240">
        <f>K33</f>
        <v>3.04</v>
      </c>
      <c r="L35" s="241"/>
      <c r="M35" s="51" t="s">
        <v>25</v>
      </c>
    </row>
    <row r="36" spans="1:13" s="34" customFormat="1" ht="13.8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40"/>
      <c r="L36" s="40"/>
      <c r="M36" s="41"/>
    </row>
    <row r="37" spans="1:13" s="34" customFormat="1" ht="13.8" x14ac:dyDescent="0.25">
      <c r="A37" s="245" t="s">
        <v>81</v>
      </c>
      <c r="B37" s="246"/>
      <c r="C37" s="246"/>
      <c r="D37" s="246"/>
      <c r="E37" s="246"/>
      <c r="F37" s="246"/>
      <c r="G37" s="246"/>
      <c r="H37" s="246"/>
      <c r="I37" s="246"/>
      <c r="J37" s="247"/>
      <c r="K37" s="63">
        <v>0</v>
      </c>
      <c r="L37" s="248" t="s">
        <v>25</v>
      </c>
      <c r="M37" s="249"/>
    </row>
    <row r="38" spans="1:13" s="34" customFormat="1" ht="13.8" x14ac:dyDescent="0.25">
      <c r="A38" s="250" t="s">
        <v>82</v>
      </c>
      <c r="B38" s="251"/>
      <c r="C38" s="251"/>
      <c r="D38" s="251"/>
      <c r="E38" s="251"/>
      <c r="F38" s="251"/>
      <c r="G38" s="251"/>
      <c r="H38" s="251"/>
      <c r="I38" s="251"/>
      <c r="J38" s="252"/>
      <c r="K38" s="42">
        <f>K35</f>
        <v>3.04</v>
      </c>
      <c r="L38" s="253" t="s">
        <v>25</v>
      </c>
      <c r="M38" s="254"/>
    </row>
    <row r="39" spans="1:13" s="34" customFormat="1" ht="13.8" x14ac:dyDescent="0.25">
      <c r="A39" s="211" t="s">
        <v>83</v>
      </c>
      <c r="B39" s="212"/>
      <c r="C39" s="212"/>
      <c r="D39" s="212"/>
      <c r="E39" s="212"/>
      <c r="F39" s="212"/>
      <c r="G39" s="212"/>
      <c r="H39" s="212"/>
      <c r="I39" s="212"/>
      <c r="J39" s="213"/>
      <c r="K39" s="43">
        <f>K38</f>
        <v>3.04</v>
      </c>
      <c r="L39" s="214" t="s">
        <v>25</v>
      </c>
      <c r="M39" s="215"/>
    </row>
    <row r="40" spans="1:13" s="34" customFormat="1" x14ac:dyDescent="0.25">
      <c r="A40" s="52"/>
      <c r="M40" s="53"/>
    </row>
    <row r="41" spans="1:13" ht="15.6" x14ac:dyDescent="0.25">
      <c r="A41" s="255" t="s">
        <v>155</v>
      </c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7"/>
    </row>
    <row r="42" spans="1:13" ht="13.8" x14ac:dyDescent="0.25">
      <c r="A42" s="186" t="s">
        <v>52</v>
      </c>
      <c r="B42" s="187"/>
      <c r="C42" s="188" t="s">
        <v>96</v>
      </c>
      <c r="D42" s="189"/>
      <c r="E42" s="189"/>
      <c r="F42" s="189"/>
      <c r="G42" s="189"/>
      <c r="H42" s="189"/>
      <c r="I42" s="189"/>
      <c r="J42" s="189"/>
      <c r="K42" s="189"/>
      <c r="L42" s="189"/>
      <c r="M42" s="190"/>
    </row>
    <row r="43" spans="1:13" s="34" customFormat="1" ht="13.8" x14ac:dyDescent="0.25">
      <c r="A43" s="191" t="s">
        <v>65</v>
      </c>
      <c r="B43" s="187"/>
      <c r="C43" s="188" t="s">
        <v>103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90"/>
    </row>
    <row r="44" spans="1:13" s="34" customFormat="1" ht="13.8" x14ac:dyDescent="0.3">
      <c r="A44" s="216" t="s">
        <v>76</v>
      </c>
      <c r="B44" s="217"/>
      <c r="C44" s="36" t="s">
        <v>84</v>
      </c>
      <c r="D44" s="195" t="s">
        <v>78</v>
      </c>
      <c r="E44" s="196"/>
      <c r="F44" s="218"/>
      <c r="G44" s="192" t="s">
        <v>146</v>
      </c>
      <c r="H44" s="193"/>
      <c r="I44" s="194"/>
      <c r="J44" s="194"/>
      <c r="K44" s="195" t="s">
        <v>79</v>
      </c>
      <c r="L44" s="196"/>
      <c r="M44" s="197"/>
    </row>
    <row r="45" spans="1:13" s="34" customFormat="1" ht="13.8" x14ac:dyDescent="0.3">
      <c r="A45" s="198" t="s">
        <v>144</v>
      </c>
      <c r="B45" s="199"/>
      <c r="C45" s="37">
        <v>32</v>
      </c>
      <c r="D45" s="200">
        <v>1.05</v>
      </c>
      <c r="E45" s="201"/>
      <c r="F45" s="202"/>
      <c r="G45" s="203">
        <v>0.06</v>
      </c>
      <c r="H45" s="204"/>
      <c r="I45" s="203"/>
      <c r="J45" s="204"/>
      <c r="K45" s="219">
        <f>ROUND(C45*D45*G45,2)</f>
        <v>2.02</v>
      </c>
      <c r="L45" s="220"/>
      <c r="M45" s="50" t="s">
        <v>63</v>
      </c>
    </row>
    <row r="46" spans="1:13" s="34" customFormat="1" ht="13.8" x14ac:dyDescent="0.3">
      <c r="A46" s="198" t="s">
        <v>145</v>
      </c>
      <c r="B46" s="199"/>
      <c r="C46" s="37">
        <v>32</v>
      </c>
      <c r="D46" s="200">
        <v>1.05</v>
      </c>
      <c r="E46" s="201"/>
      <c r="F46" s="202"/>
      <c r="G46" s="203">
        <v>0.06</v>
      </c>
      <c r="H46" s="204"/>
      <c r="I46" s="79"/>
      <c r="J46" s="80"/>
      <c r="K46" s="219">
        <f>ROUND(C46*D46*G46,2)</f>
        <v>2.02</v>
      </c>
      <c r="L46" s="220"/>
      <c r="M46" s="50" t="s">
        <v>63</v>
      </c>
    </row>
    <row r="47" spans="1:13" s="34" customFormat="1" ht="13.8" x14ac:dyDescent="0.25">
      <c r="A47" s="236" t="s">
        <v>150</v>
      </c>
      <c r="B47" s="237"/>
      <c r="C47" s="237"/>
      <c r="D47" s="237"/>
      <c r="E47" s="237"/>
      <c r="F47" s="237"/>
      <c r="G47" s="237"/>
      <c r="H47" s="237"/>
      <c r="I47" s="237"/>
      <c r="J47" s="238"/>
      <c r="K47" s="221">
        <f>SUM(K45:L46)</f>
        <v>4.04</v>
      </c>
      <c r="L47" s="222"/>
      <c r="M47" s="110" t="s">
        <v>63</v>
      </c>
    </row>
    <row r="48" spans="1:13" s="34" customFormat="1" ht="13.8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6"/>
      <c r="L48" s="46"/>
      <c r="M48" s="106"/>
    </row>
    <row r="49" spans="1:13" s="34" customFormat="1" ht="13.8" x14ac:dyDescent="0.25">
      <c r="A49" s="105"/>
      <c r="B49" s="104">
        <v>3.04</v>
      </c>
      <c r="C49" s="106" t="s">
        <v>63</v>
      </c>
      <c r="D49" s="223" t="s">
        <v>149</v>
      </c>
      <c r="E49" s="224"/>
      <c r="F49" s="225"/>
      <c r="G49" s="96"/>
      <c r="H49" s="96"/>
      <c r="I49" s="96"/>
      <c r="J49" s="96"/>
      <c r="K49" s="97"/>
      <c r="L49" s="97"/>
      <c r="M49" s="98"/>
    </row>
    <row r="50" spans="1:13" s="34" customFormat="1" ht="13.8" x14ac:dyDescent="0.25">
      <c r="A50" s="95"/>
      <c r="B50" s="104">
        <v>0.22</v>
      </c>
      <c r="C50" s="106" t="s">
        <v>63</v>
      </c>
      <c r="D50" s="223" t="s">
        <v>151</v>
      </c>
      <c r="E50" s="224"/>
      <c r="F50" s="225"/>
      <c r="G50" s="96"/>
      <c r="H50" s="96"/>
      <c r="I50" s="96"/>
      <c r="J50" s="96"/>
      <c r="K50" s="97"/>
      <c r="L50" s="97"/>
      <c r="M50" s="98"/>
    </row>
    <row r="51" spans="1:13" s="34" customFormat="1" ht="13.8" x14ac:dyDescent="0.25">
      <c r="A51" s="105" t="s">
        <v>148</v>
      </c>
      <c r="B51" s="104">
        <f>SUM(B49:B50)</f>
        <v>3.2600000000000002</v>
      </c>
      <c r="C51" s="106" t="s">
        <v>63</v>
      </c>
      <c r="D51" s="96"/>
      <c r="E51" s="96"/>
      <c r="F51" s="96"/>
      <c r="G51" s="96"/>
      <c r="H51" s="96"/>
      <c r="I51" s="96"/>
      <c r="J51" s="96"/>
      <c r="K51" s="97"/>
      <c r="L51" s="97"/>
      <c r="M51" s="103"/>
    </row>
    <row r="52" spans="1:13" s="34" customFormat="1" ht="13.8" x14ac:dyDescent="0.25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101"/>
      <c r="M52" s="102"/>
    </row>
    <row r="53" spans="1:13" s="34" customFormat="1" ht="13.8" x14ac:dyDescent="0.25">
      <c r="A53" s="226" t="s">
        <v>80</v>
      </c>
      <c r="B53" s="227"/>
      <c r="C53" s="227"/>
      <c r="D53" s="227"/>
      <c r="E53" s="227"/>
      <c r="F53" s="227"/>
      <c r="G53" s="227"/>
      <c r="H53" s="227"/>
      <c r="I53" s="227"/>
      <c r="J53" s="228"/>
      <c r="K53" s="229">
        <f>K47-B51</f>
        <v>0.7799999999999998</v>
      </c>
      <c r="L53" s="230"/>
      <c r="M53" s="109" t="s">
        <v>63</v>
      </c>
    </row>
    <row r="54" spans="1:13" s="34" customFormat="1" ht="13.8" x14ac:dyDescent="0.25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7"/>
      <c r="L54" s="97"/>
      <c r="M54" s="98"/>
    </row>
    <row r="55" spans="1:13" s="34" customFormat="1" ht="13.8" x14ac:dyDescent="0.25">
      <c r="A55" s="231" t="s">
        <v>81</v>
      </c>
      <c r="B55" s="232"/>
      <c r="C55" s="232"/>
      <c r="D55" s="232"/>
      <c r="E55" s="232"/>
      <c r="F55" s="232"/>
      <c r="G55" s="232"/>
      <c r="H55" s="232"/>
      <c r="I55" s="232"/>
      <c r="J55" s="233"/>
      <c r="K55" s="108">
        <v>0</v>
      </c>
      <c r="L55" s="234" t="s">
        <v>63</v>
      </c>
      <c r="M55" s="235"/>
    </row>
    <row r="56" spans="1:13" s="34" customFormat="1" ht="13.8" x14ac:dyDescent="0.25">
      <c r="A56" s="206" t="s">
        <v>82</v>
      </c>
      <c r="B56" s="207"/>
      <c r="C56" s="207"/>
      <c r="D56" s="207"/>
      <c r="E56" s="207"/>
      <c r="F56" s="207"/>
      <c r="G56" s="207"/>
      <c r="H56" s="207"/>
      <c r="I56" s="207"/>
      <c r="J56" s="208"/>
      <c r="K56" s="107">
        <f>K53</f>
        <v>0.7799999999999998</v>
      </c>
      <c r="L56" s="209" t="s">
        <v>63</v>
      </c>
      <c r="M56" s="210"/>
    </row>
    <row r="57" spans="1:13" s="34" customFormat="1" ht="13.8" x14ac:dyDescent="0.25">
      <c r="A57" s="211" t="s">
        <v>83</v>
      </c>
      <c r="B57" s="212"/>
      <c r="C57" s="212"/>
      <c r="D57" s="212"/>
      <c r="E57" s="212"/>
      <c r="F57" s="212"/>
      <c r="G57" s="212"/>
      <c r="H57" s="212"/>
      <c r="I57" s="212"/>
      <c r="J57" s="213"/>
      <c r="K57" s="43">
        <f>SUM(K55:K56)</f>
        <v>0.7799999999999998</v>
      </c>
      <c r="L57" s="214" t="s">
        <v>63</v>
      </c>
      <c r="M57" s="215"/>
    </row>
    <row r="58" spans="1:13" s="34" customFormat="1" x14ac:dyDescent="0.25"/>
    <row r="59" spans="1:13" s="34" customFormat="1" x14ac:dyDescent="0.25"/>
    <row r="61" spans="1:13" x14ac:dyDescent="0.25">
      <c r="G61" s="86"/>
      <c r="H61" s="86"/>
      <c r="I61" s="86"/>
      <c r="J61" s="86"/>
      <c r="K61" s="86"/>
      <c r="L61" s="86"/>
    </row>
    <row r="62" spans="1:13" x14ac:dyDescent="0.25">
      <c r="G62" s="205" t="s">
        <v>42</v>
      </c>
      <c r="H62" s="205"/>
      <c r="I62" s="205"/>
      <c r="J62" s="205"/>
      <c r="K62" s="205"/>
      <c r="L62" s="205"/>
    </row>
    <row r="63" spans="1:13" x14ac:dyDescent="0.25">
      <c r="G63" s="205" t="s">
        <v>33</v>
      </c>
      <c r="H63" s="205"/>
      <c r="I63" s="205"/>
      <c r="J63" s="205"/>
      <c r="K63" s="205"/>
      <c r="L63" s="205"/>
    </row>
  </sheetData>
  <mergeCells count="101">
    <mergeCell ref="A5:M5"/>
    <mergeCell ref="A1:M4"/>
    <mergeCell ref="A6:M6"/>
    <mergeCell ref="B7:J7"/>
    <mergeCell ref="K7:M9"/>
    <mergeCell ref="B8:J8"/>
    <mergeCell ref="B9:D9"/>
    <mergeCell ref="F9:J9"/>
    <mergeCell ref="C11:M11"/>
    <mergeCell ref="A37:J37"/>
    <mergeCell ref="L37:M37"/>
    <mergeCell ref="A38:J38"/>
    <mergeCell ref="L38:M38"/>
    <mergeCell ref="A41:M41"/>
    <mergeCell ref="A12:B12"/>
    <mergeCell ref="A10:M10"/>
    <mergeCell ref="C12:M12"/>
    <mergeCell ref="A13:B13"/>
    <mergeCell ref="D13:F13"/>
    <mergeCell ref="A16:B16"/>
    <mergeCell ref="D16:F16"/>
    <mergeCell ref="K16:L16"/>
    <mergeCell ref="G13:H13"/>
    <mergeCell ref="I13:J13"/>
    <mergeCell ref="G14:H14"/>
    <mergeCell ref="I14:J14"/>
    <mergeCell ref="A11:B11"/>
    <mergeCell ref="A15:B15"/>
    <mergeCell ref="K15:L15"/>
    <mergeCell ref="K13:M13"/>
    <mergeCell ref="A39:J39"/>
    <mergeCell ref="L39:M39"/>
    <mergeCell ref="A17:B17"/>
    <mergeCell ref="A14:B14"/>
    <mergeCell ref="D14:F14"/>
    <mergeCell ref="K14:L14"/>
    <mergeCell ref="A18:J18"/>
    <mergeCell ref="K18:L18"/>
    <mergeCell ref="A28:J28"/>
    <mergeCell ref="L28:M28"/>
    <mergeCell ref="A26:J26"/>
    <mergeCell ref="L26:M26"/>
    <mergeCell ref="A27:J27"/>
    <mergeCell ref="L27:M27"/>
    <mergeCell ref="D17:F17"/>
    <mergeCell ref="G17:H17"/>
    <mergeCell ref="G16:H16"/>
    <mergeCell ref="K17:L17"/>
    <mergeCell ref="D20:F20"/>
    <mergeCell ref="D21:F21"/>
    <mergeCell ref="A24:J24"/>
    <mergeCell ref="K24:L24"/>
    <mergeCell ref="U29:X29"/>
    <mergeCell ref="K35:L35"/>
    <mergeCell ref="A30:B30"/>
    <mergeCell ref="C30:M30"/>
    <mergeCell ref="A31:B31"/>
    <mergeCell ref="C31:M31"/>
    <mergeCell ref="A32:B32"/>
    <mergeCell ref="D32:F32"/>
    <mergeCell ref="G32:H32"/>
    <mergeCell ref="I32:J32"/>
    <mergeCell ref="K32:M32"/>
    <mergeCell ref="A33:B33"/>
    <mergeCell ref="D33:F33"/>
    <mergeCell ref="K33:L33"/>
    <mergeCell ref="G33:H33"/>
    <mergeCell ref="I33:J33"/>
    <mergeCell ref="A35:J35"/>
    <mergeCell ref="G63:L63"/>
    <mergeCell ref="G62:L62"/>
    <mergeCell ref="A56:J56"/>
    <mergeCell ref="L56:M56"/>
    <mergeCell ref="A57:J57"/>
    <mergeCell ref="L57:M57"/>
    <mergeCell ref="A44:B44"/>
    <mergeCell ref="D44:F44"/>
    <mergeCell ref="K45:L45"/>
    <mergeCell ref="A46:B46"/>
    <mergeCell ref="D46:F46"/>
    <mergeCell ref="G46:H46"/>
    <mergeCell ref="K46:L46"/>
    <mergeCell ref="K47:L47"/>
    <mergeCell ref="D49:F49"/>
    <mergeCell ref="A53:J53"/>
    <mergeCell ref="K53:L53"/>
    <mergeCell ref="A55:J55"/>
    <mergeCell ref="L55:M55"/>
    <mergeCell ref="D50:F50"/>
    <mergeCell ref="A47:J47"/>
    <mergeCell ref="A42:B42"/>
    <mergeCell ref="C42:M42"/>
    <mergeCell ref="A43:B43"/>
    <mergeCell ref="C43:M43"/>
    <mergeCell ref="G44:H44"/>
    <mergeCell ref="I44:J44"/>
    <mergeCell ref="K44:M44"/>
    <mergeCell ref="A45:B45"/>
    <mergeCell ref="D45:F45"/>
    <mergeCell ref="G45:H45"/>
    <mergeCell ref="I45:J45"/>
  </mergeCells>
  <pageMargins left="0.511811024" right="0.511811024" top="0.78740157499999996" bottom="0.78740157499999996" header="0.31496062000000002" footer="0.31496062000000002"/>
  <pageSetup paperSize="9" scale="81" fitToHeight="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2"/>
  <sheetViews>
    <sheetView view="pageBreakPreview" zoomScale="80" zoomScaleNormal="100" zoomScaleSheetLayoutView="80" workbookViewId="0">
      <selection activeCell="S69" sqref="S69"/>
    </sheetView>
  </sheetViews>
  <sheetFormatPr defaultRowHeight="13.2" x14ac:dyDescent="0.25"/>
  <cols>
    <col min="5" max="5" width="14.33203125" customWidth="1"/>
    <col min="6" max="6" width="12" customWidth="1"/>
    <col min="13" max="13" width="10.33203125" customWidth="1"/>
  </cols>
  <sheetData>
    <row r="1" spans="1:13" ht="87.75" customHeight="1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</row>
    <row r="2" spans="1:13" ht="18" x14ac:dyDescent="0.35">
      <c r="A2" s="298" t="s">
        <v>163</v>
      </c>
      <c r="B2" s="298"/>
      <c r="C2" s="298"/>
      <c r="D2" s="298"/>
      <c r="E2" s="298"/>
      <c r="F2" s="27"/>
      <c r="G2" s="27"/>
      <c r="H2" s="299" t="s">
        <v>158</v>
      </c>
      <c r="I2" s="299"/>
      <c r="J2" s="299"/>
      <c r="K2" s="299"/>
      <c r="L2" s="299"/>
      <c r="M2" s="27"/>
    </row>
    <row r="3" spans="1:13" ht="15.6" x14ac:dyDescent="0.3">
      <c r="A3" s="300" t="s">
        <v>130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</row>
    <row r="4" spans="1:13" ht="15.6" x14ac:dyDescent="0.3">
      <c r="A4" s="301" t="s">
        <v>132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</row>
    <row r="5" spans="1:13" ht="15.6" x14ac:dyDescent="0.3">
      <c r="A5" s="296" t="s">
        <v>131</v>
      </c>
      <c r="B5" s="296"/>
      <c r="C5" s="296"/>
      <c r="D5" s="296"/>
      <c r="E5" s="296"/>
      <c r="F5" s="296"/>
      <c r="G5" s="296" t="s">
        <v>134</v>
      </c>
      <c r="H5" s="296"/>
      <c r="I5" s="296"/>
      <c r="J5" s="296"/>
      <c r="K5" s="296"/>
      <c r="L5" s="296"/>
      <c r="M5" s="296"/>
    </row>
    <row r="6" spans="1:13" x14ac:dyDescent="0.25">
      <c r="A6" s="30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</row>
    <row r="7" spans="1:13" x14ac:dyDescent="0.2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</row>
    <row r="8" spans="1:13" x14ac:dyDescent="0.25">
      <c r="A8" s="302"/>
      <c r="B8" s="302"/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</row>
    <row r="9" spans="1:13" x14ac:dyDescent="0.25">
      <c r="A9" s="302"/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</row>
    <row r="10" spans="1:13" x14ac:dyDescent="0.25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</row>
    <row r="11" spans="1:13" x14ac:dyDescent="0.25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</row>
    <row r="12" spans="1:13" x14ac:dyDescent="0.25">
      <c r="A12" s="302"/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</row>
    <row r="13" spans="1:13" x14ac:dyDescent="0.25">
      <c r="A13" s="302"/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</row>
    <row r="14" spans="1:13" x14ac:dyDescent="0.25">
      <c r="A14" s="302"/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</row>
    <row r="15" spans="1:13" x14ac:dyDescent="0.25">
      <c r="A15" s="302"/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</row>
    <row r="16" spans="1:13" ht="18.75" customHeight="1" x14ac:dyDescent="0.25">
      <c r="A16" s="302"/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</row>
    <row r="17" spans="1:13" x14ac:dyDescent="0.25">
      <c r="A17" s="302"/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</row>
    <row r="18" spans="1:13" x14ac:dyDescent="0.25">
      <c r="A18" s="302"/>
      <c r="B18" s="302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</row>
    <row r="19" spans="1:13" x14ac:dyDescent="0.25">
      <c r="A19" s="302"/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</row>
    <row r="20" spans="1:13" x14ac:dyDescent="0.25">
      <c r="A20" s="302"/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</row>
    <row r="21" spans="1:13" ht="14.4" x14ac:dyDescent="0.3">
      <c r="A21" s="295" t="s">
        <v>159</v>
      </c>
      <c r="B21" s="295"/>
      <c r="C21" s="295"/>
      <c r="D21" s="295"/>
      <c r="E21" s="295"/>
      <c r="F21" s="295"/>
      <c r="G21" s="295" t="s">
        <v>160</v>
      </c>
      <c r="H21" s="295"/>
      <c r="I21" s="295"/>
      <c r="J21" s="295"/>
      <c r="K21" s="295"/>
      <c r="L21" s="295"/>
      <c r="M21" s="295"/>
    </row>
    <row r="22" spans="1:13" x14ac:dyDescent="0.25">
      <c r="A22" s="302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</row>
    <row r="23" spans="1:13" x14ac:dyDescent="0.25">
      <c r="A23" s="302"/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2"/>
      <c r="M23" s="302"/>
    </row>
    <row r="24" spans="1:13" x14ac:dyDescent="0.25">
      <c r="A24" s="302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</row>
    <row r="25" spans="1:13" x14ac:dyDescent="0.25">
      <c r="A25" s="302"/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</row>
    <row r="26" spans="1:13" x14ac:dyDescent="0.25">
      <c r="A26" s="302"/>
      <c r="B26" s="302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</row>
    <row r="27" spans="1:13" x14ac:dyDescent="0.25">
      <c r="A27" s="302"/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</row>
    <row r="28" spans="1:13" x14ac:dyDescent="0.25">
      <c r="A28" s="302"/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</row>
    <row r="29" spans="1:13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</row>
    <row r="30" spans="1:13" x14ac:dyDescent="0.25">
      <c r="A30" s="302"/>
      <c r="B30" s="302"/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</row>
    <row r="31" spans="1:13" x14ac:dyDescent="0.25">
      <c r="A31" s="302"/>
      <c r="B31" s="30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</row>
    <row r="32" spans="1:13" x14ac:dyDescent="0.25">
      <c r="A32" s="302"/>
      <c r="B32" s="302"/>
      <c r="C32" s="302"/>
      <c r="D32" s="302"/>
      <c r="E32" s="302"/>
      <c r="F32" s="302"/>
      <c r="G32" s="302"/>
      <c r="H32" s="302"/>
      <c r="I32" s="302"/>
      <c r="J32" s="302"/>
      <c r="K32" s="302"/>
      <c r="L32" s="302"/>
      <c r="M32" s="302"/>
    </row>
    <row r="33" spans="1:13" x14ac:dyDescent="0.25">
      <c r="A33" s="302"/>
      <c r="B33" s="302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</row>
    <row r="34" spans="1:13" x14ac:dyDescent="0.25">
      <c r="A34" s="302"/>
      <c r="B34" s="302"/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</row>
    <row r="35" spans="1:13" x14ac:dyDescent="0.25">
      <c r="A35" s="302"/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</row>
    <row r="36" spans="1:13" x14ac:dyDescent="0.25">
      <c r="A36" s="302"/>
      <c r="B36" s="302"/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</row>
    <row r="37" spans="1:13" x14ac:dyDescent="0.25">
      <c r="A37" s="302"/>
      <c r="B37" s="302"/>
      <c r="C37" s="302"/>
      <c r="D37" s="302"/>
      <c r="E37" s="302"/>
      <c r="F37" s="302"/>
      <c r="G37" s="302"/>
      <c r="H37" s="302"/>
      <c r="I37" s="302"/>
      <c r="J37" s="302"/>
      <c r="K37" s="302"/>
      <c r="L37" s="302"/>
      <c r="M37" s="302"/>
    </row>
    <row r="38" spans="1:13" x14ac:dyDescent="0.25">
      <c r="A38" s="302"/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</row>
    <row r="39" spans="1:13" ht="14.4" x14ac:dyDescent="0.3">
      <c r="A39" s="295" t="s">
        <v>162</v>
      </c>
      <c r="B39" s="295"/>
      <c r="C39" s="295"/>
      <c r="D39" s="295"/>
      <c r="E39" s="295"/>
      <c r="F39" s="295"/>
      <c r="G39" s="295" t="s">
        <v>161</v>
      </c>
      <c r="H39" s="295"/>
      <c r="I39" s="295"/>
      <c r="J39" s="295"/>
      <c r="K39" s="295"/>
      <c r="L39" s="295"/>
      <c r="M39" s="295"/>
    </row>
    <row r="40" spans="1:13" x14ac:dyDescent="0.25">
      <c r="A40" s="302"/>
      <c r="B40" s="302"/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</row>
    <row r="41" spans="1:13" x14ac:dyDescent="0.25">
      <c r="A41" s="302"/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</row>
    <row r="42" spans="1:13" x14ac:dyDescent="0.25">
      <c r="A42" s="302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</row>
    <row r="43" spans="1:13" x14ac:dyDescent="0.25">
      <c r="A43" s="302"/>
      <c r="B43" s="302"/>
      <c r="C43" s="302"/>
      <c r="D43" s="302"/>
      <c r="E43" s="302"/>
      <c r="F43" s="302"/>
      <c r="G43" s="302"/>
      <c r="H43" s="302"/>
      <c r="I43" s="302"/>
      <c r="J43" s="302"/>
      <c r="K43" s="302"/>
      <c r="L43" s="302"/>
      <c r="M43" s="302"/>
    </row>
    <row r="44" spans="1:13" x14ac:dyDescent="0.25">
      <c r="A44" s="302"/>
      <c r="B44" s="302"/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2"/>
    </row>
    <row r="45" spans="1:13" x14ac:dyDescent="0.25">
      <c r="A45" s="302"/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</row>
    <row r="46" spans="1:13" x14ac:dyDescent="0.25">
      <c r="A46" s="302"/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</row>
    <row r="47" spans="1:13" x14ac:dyDescent="0.25">
      <c r="A47" s="302"/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</row>
    <row r="48" spans="1:13" x14ac:dyDescent="0.25">
      <c r="A48" s="302"/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2"/>
    </row>
    <row r="49" spans="1:13" x14ac:dyDescent="0.25">
      <c r="A49" s="302"/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</row>
    <row r="50" spans="1:13" x14ac:dyDescent="0.25">
      <c r="A50" s="302"/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</row>
    <row r="51" spans="1:13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</row>
    <row r="52" spans="1:13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</row>
    <row r="53" spans="1:13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</row>
    <row r="54" spans="1:13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</row>
    <row r="55" spans="1:13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</row>
    <row r="56" spans="1:13" ht="14.4" x14ac:dyDescent="0.3">
      <c r="A56" s="295" t="s">
        <v>142</v>
      </c>
      <c r="B56" s="295"/>
      <c r="C56" s="295"/>
      <c r="D56" s="295"/>
      <c r="E56" s="295"/>
      <c r="F56" s="295"/>
      <c r="G56" s="295"/>
      <c r="H56" s="295"/>
      <c r="I56" s="295"/>
      <c r="J56" s="295"/>
      <c r="K56" s="295"/>
      <c r="L56" s="295"/>
      <c r="M56" s="295"/>
    </row>
    <row r="57" spans="1:13" x14ac:dyDescent="0.25">
      <c r="A57" s="287"/>
      <c r="B57" s="288"/>
      <c r="C57" s="288"/>
      <c r="D57" s="288"/>
      <c r="E57" s="288"/>
      <c r="F57" s="289"/>
      <c r="G57" s="287"/>
      <c r="H57" s="288"/>
      <c r="I57" s="288"/>
      <c r="J57" s="288"/>
      <c r="K57" s="288"/>
      <c r="L57" s="288"/>
      <c r="M57" s="289"/>
    </row>
    <row r="58" spans="1:13" x14ac:dyDescent="0.25">
      <c r="A58" s="290"/>
      <c r="B58" s="205"/>
      <c r="C58" s="205"/>
      <c r="D58" s="205"/>
      <c r="E58" s="205"/>
      <c r="F58" s="291"/>
      <c r="G58" s="290"/>
      <c r="H58" s="205"/>
      <c r="I58" s="205"/>
      <c r="J58" s="205"/>
      <c r="K58" s="205"/>
      <c r="L58" s="205"/>
      <c r="M58" s="291"/>
    </row>
    <row r="59" spans="1:13" x14ac:dyDescent="0.25">
      <c r="A59" s="290"/>
      <c r="B59" s="205"/>
      <c r="C59" s="205"/>
      <c r="D59" s="205"/>
      <c r="E59" s="205"/>
      <c r="F59" s="291"/>
      <c r="G59" s="290"/>
      <c r="H59" s="205"/>
      <c r="I59" s="205"/>
      <c r="J59" s="205"/>
      <c r="K59" s="205"/>
      <c r="L59" s="205"/>
      <c r="M59" s="291"/>
    </row>
    <row r="60" spans="1:13" x14ac:dyDescent="0.25">
      <c r="A60" s="290"/>
      <c r="B60" s="205"/>
      <c r="C60" s="205"/>
      <c r="D60" s="205"/>
      <c r="E60" s="205"/>
      <c r="F60" s="291"/>
      <c r="G60" s="290"/>
      <c r="H60" s="205"/>
      <c r="I60" s="205"/>
      <c r="J60" s="205"/>
      <c r="K60" s="205"/>
      <c r="L60" s="205"/>
      <c r="M60" s="291"/>
    </row>
    <row r="61" spans="1:13" x14ac:dyDescent="0.25">
      <c r="A61" s="290"/>
      <c r="B61" s="205"/>
      <c r="C61" s="205"/>
      <c r="D61" s="205"/>
      <c r="E61" s="205"/>
      <c r="F61" s="291"/>
      <c r="G61" s="290"/>
      <c r="H61" s="205"/>
      <c r="I61" s="205"/>
      <c r="J61" s="205"/>
      <c r="K61" s="205"/>
      <c r="L61" s="205"/>
      <c r="M61" s="291"/>
    </row>
    <row r="62" spans="1:13" x14ac:dyDescent="0.25">
      <c r="A62" s="290"/>
      <c r="B62" s="205"/>
      <c r="C62" s="205"/>
      <c r="D62" s="205"/>
      <c r="E62" s="205"/>
      <c r="F62" s="291"/>
      <c r="G62" s="290"/>
      <c r="H62" s="205"/>
      <c r="I62" s="205"/>
      <c r="J62" s="205"/>
      <c r="K62" s="205"/>
      <c r="L62" s="205"/>
      <c r="M62" s="291"/>
    </row>
    <row r="63" spans="1:13" x14ac:dyDescent="0.25">
      <c r="A63" s="290"/>
      <c r="B63" s="205"/>
      <c r="C63" s="205"/>
      <c r="D63" s="205"/>
      <c r="E63" s="205"/>
      <c r="F63" s="291"/>
      <c r="G63" s="290"/>
      <c r="H63" s="205"/>
      <c r="I63" s="205"/>
      <c r="J63" s="205"/>
      <c r="K63" s="205"/>
      <c r="L63" s="205"/>
      <c r="M63" s="291"/>
    </row>
    <row r="64" spans="1:13" x14ac:dyDescent="0.25">
      <c r="A64" s="290"/>
      <c r="B64" s="205"/>
      <c r="C64" s="205"/>
      <c r="D64" s="205"/>
      <c r="E64" s="205"/>
      <c r="F64" s="291"/>
      <c r="G64" s="290"/>
      <c r="H64" s="205"/>
      <c r="I64" s="205"/>
      <c r="J64" s="205"/>
      <c r="K64" s="205"/>
      <c r="L64" s="205"/>
      <c r="M64" s="291"/>
    </row>
    <row r="65" spans="1:13" x14ac:dyDescent="0.25">
      <c r="A65" s="290"/>
      <c r="B65" s="205"/>
      <c r="C65" s="205"/>
      <c r="D65" s="205"/>
      <c r="E65" s="205"/>
      <c r="F65" s="291"/>
      <c r="G65" s="290"/>
      <c r="H65" s="205"/>
      <c r="I65" s="205"/>
      <c r="J65" s="205"/>
      <c r="K65" s="205"/>
      <c r="L65" s="205"/>
      <c r="M65" s="291"/>
    </row>
    <row r="66" spans="1:13" x14ac:dyDescent="0.25">
      <c r="A66" s="290"/>
      <c r="B66" s="205"/>
      <c r="C66" s="205"/>
      <c r="D66" s="205"/>
      <c r="E66" s="205"/>
      <c r="F66" s="291"/>
      <c r="G66" s="290"/>
      <c r="H66" s="205"/>
      <c r="I66" s="205"/>
      <c r="J66" s="205"/>
      <c r="K66" s="205"/>
      <c r="L66" s="205"/>
      <c r="M66" s="291"/>
    </row>
    <row r="67" spans="1:13" x14ac:dyDescent="0.25">
      <c r="A67" s="290"/>
      <c r="B67" s="205"/>
      <c r="C67" s="205"/>
      <c r="D67" s="205"/>
      <c r="E67" s="205"/>
      <c r="F67" s="291"/>
      <c r="G67" s="290"/>
      <c r="H67" s="205"/>
      <c r="I67" s="205"/>
      <c r="J67" s="205"/>
      <c r="K67" s="205"/>
      <c r="L67" s="205"/>
      <c r="M67" s="291"/>
    </row>
    <row r="68" spans="1:13" x14ac:dyDescent="0.25">
      <c r="A68" s="290"/>
      <c r="B68" s="205"/>
      <c r="C68" s="205"/>
      <c r="D68" s="205"/>
      <c r="E68" s="205"/>
      <c r="F68" s="291"/>
      <c r="G68" s="290"/>
      <c r="H68" s="205"/>
      <c r="I68" s="205"/>
      <c r="J68" s="205"/>
      <c r="K68" s="205"/>
      <c r="L68" s="205"/>
      <c r="M68" s="291"/>
    </row>
    <row r="69" spans="1:13" x14ac:dyDescent="0.25">
      <c r="A69" s="290"/>
      <c r="B69" s="205"/>
      <c r="C69" s="205"/>
      <c r="D69" s="205"/>
      <c r="E69" s="205"/>
      <c r="F69" s="291"/>
      <c r="G69" s="290"/>
      <c r="H69" s="205"/>
      <c r="I69" s="205"/>
      <c r="J69" s="205"/>
      <c r="K69" s="205"/>
      <c r="L69" s="205"/>
      <c r="M69" s="291"/>
    </row>
    <row r="70" spans="1:13" ht="25.5" customHeight="1" x14ac:dyDescent="0.25">
      <c r="A70" s="290"/>
      <c r="B70" s="205"/>
      <c r="C70" s="205"/>
      <c r="D70" s="205"/>
      <c r="E70" s="205"/>
      <c r="F70" s="291"/>
      <c r="G70" s="290"/>
      <c r="H70" s="205"/>
      <c r="I70" s="205"/>
      <c r="J70" s="205"/>
      <c r="K70" s="205"/>
      <c r="L70" s="205"/>
      <c r="M70" s="291"/>
    </row>
    <row r="71" spans="1:13" x14ac:dyDescent="0.25">
      <c r="A71" s="292"/>
      <c r="B71" s="293"/>
      <c r="C71" s="293"/>
      <c r="D71" s="293"/>
      <c r="E71" s="293"/>
      <c r="F71" s="294"/>
      <c r="G71" s="292"/>
      <c r="H71" s="293"/>
      <c r="I71" s="293"/>
      <c r="J71" s="293"/>
      <c r="K71" s="293"/>
      <c r="L71" s="293"/>
      <c r="M71" s="294"/>
    </row>
    <row r="72" spans="1:13" ht="14.4" x14ac:dyDescent="0.3">
      <c r="A72" s="295" t="s">
        <v>137</v>
      </c>
      <c r="B72" s="295"/>
      <c r="C72" s="295"/>
      <c r="D72" s="295"/>
      <c r="E72" s="295"/>
      <c r="F72" s="295"/>
      <c r="G72" s="295" t="s">
        <v>138</v>
      </c>
      <c r="H72" s="295"/>
      <c r="I72" s="295"/>
      <c r="J72" s="295"/>
      <c r="K72" s="295"/>
      <c r="L72" s="295"/>
      <c r="M72" s="295"/>
    </row>
    <row r="73" spans="1:13" x14ac:dyDescent="0.25">
      <c r="A73" s="287"/>
      <c r="B73" s="288"/>
      <c r="C73" s="288"/>
      <c r="D73" s="288"/>
      <c r="E73" s="288"/>
      <c r="F73" s="289"/>
      <c r="G73" s="287"/>
      <c r="H73" s="288"/>
      <c r="I73" s="288"/>
      <c r="J73" s="288"/>
      <c r="K73" s="288"/>
      <c r="L73" s="288"/>
      <c r="M73" s="289"/>
    </row>
    <row r="74" spans="1:13" x14ac:dyDescent="0.25">
      <c r="A74" s="290"/>
      <c r="B74" s="205"/>
      <c r="C74" s="205"/>
      <c r="D74" s="205"/>
      <c r="E74" s="205"/>
      <c r="F74" s="291"/>
      <c r="G74" s="290"/>
      <c r="H74" s="205"/>
      <c r="I74" s="205"/>
      <c r="J74" s="205"/>
      <c r="K74" s="205"/>
      <c r="L74" s="205"/>
      <c r="M74" s="291"/>
    </row>
    <row r="75" spans="1:13" x14ac:dyDescent="0.25">
      <c r="A75" s="290"/>
      <c r="B75" s="205"/>
      <c r="C75" s="205"/>
      <c r="D75" s="205"/>
      <c r="E75" s="205"/>
      <c r="F75" s="291"/>
      <c r="G75" s="290"/>
      <c r="H75" s="205"/>
      <c r="I75" s="205"/>
      <c r="J75" s="205"/>
      <c r="K75" s="205"/>
      <c r="L75" s="205"/>
      <c r="M75" s="291"/>
    </row>
    <row r="76" spans="1:13" x14ac:dyDescent="0.25">
      <c r="A76" s="290"/>
      <c r="B76" s="205"/>
      <c r="C76" s="205"/>
      <c r="D76" s="205"/>
      <c r="E76" s="205"/>
      <c r="F76" s="291"/>
      <c r="G76" s="290"/>
      <c r="H76" s="205"/>
      <c r="I76" s="205"/>
      <c r="J76" s="205"/>
      <c r="K76" s="205"/>
      <c r="L76" s="205"/>
      <c r="M76" s="291"/>
    </row>
    <row r="77" spans="1:13" x14ac:dyDescent="0.25">
      <c r="A77" s="290"/>
      <c r="B77" s="205"/>
      <c r="C77" s="205"/>
      <c r="D77" s="205"/>
      <c r="E77" s="205"/>
      <c r="F77" s="291"/>
      <c r="G77" s="290"/>
      <c r="H77" s="205"/>
      <c r="I77" s="205"/>
      <c r="J77" s="205"/>
      <c r="K77" s="205"/>
      <c r="L77" s="205"/>
      <c r="M77" s="291"/>
    </row>
    <row r="78" spans="1:13" x14ac:dyDescent="0.25">
      <c r="A78" s="290"/>
      <c r="B78" s="205"/>
      <c r="C78" s="205"/>
      <c r="D78" s="205"/>
      <c r="E78" s="205"/>
      <c r="F78" s="291"/>
      <c r="G78" s="290"/>
      <c r="H78" s="205"/>
      <c r="I78" s="205"/>
      <c r="J78" s="205"/>
      <c r="K78" s="205"/>
      <c r="L78" s="205"/>
      <c r="M78" s="291"/>
    </row>
    <row r="79" spans="1:13" x14ac:dyDescent="0.25">
      <c r="A79" s="290"/>
      <c r="B79" s="205"/>
      <c r="C79" s="205"/>
      <c r="D79" s="205"/>
      <c r="E79" s="205"/>
      <c r="F79" s="291"/>
      <c r="G79" s="290"/>
      <c r="H79" s="205"/>
      <c r="I79" s="205"/>
      <c r="J79" s="205"/>
      <c r="K79" s="205"/>
      <c r="L79" s="205"/>
      <c r="M79" s="291"/>
    </row>
    <row r="80" spans="1:13" x14ac:dyDescent="0.25">
      <c r="A80" s="290"/>
      <c r="B80" s="205"/>
      <c r="C80" s="205"/>
      <c r="D80" s="205"/>
      <c r="E80" s="205"/>
      <c r="F80" s="291"/>
      <c r="G80" s="290"/>
      <c r="H80" s="205"/>
      <c r="I80" s="205"/>
      <c r="J80" s="205"/>
      <c r="K80" s="205"/>
      <c r="L80" s="205"/>
      <c r="M80" s="291"/>
    </row>
    <row r="81" spans="1:13" x14ac:dyDescent="0.25">
      <c r="A81" s="290"/>
      <c r="B81" s="205"/>
      <c r="C81" s="205"/>
      <c r="D81" s="205"/>
      <c r="E81" s="205"/>
      <c r="F81" s="291"/>
      <c r="G81" s="290"/>
      <c r="H81" s="205"/>
      <c r="I81" s="205"/>
      <c r="J81" s="205"/>
      <c r="K81" s="205"/>
      <c r="L81" s="205"/>
      <c r="M81" s="291"/>
    </row>
    <row r="82" spans="1:13" x14ac:dyDescent="0.25">
      <c r="A82" s="290"/>
      <c r="B82" s="205"/>
      <c r="C82" s="205"/>
      <c r="D82" s="205"/>
      <c r="E82" s="205"/>
      <c r="F82" s="291"/>
      <c r="G82" s="290"/>
      <c r="H82" s="205"/>
      <c r="I82" s="205"/>
      <c r="J82" s="205"/>
      <c r="K82" s="205"/>
      <c r="L82" s="205"/>
      <c r="M82" s="291"/>
    </row>
    <row r="83" spans="1:13" x14ac:dyDescent="0.25">
      <c r="A83" s="290"/>
      <c r="B83" s="205"/>
      <c r="C83" s="205"/>
      <c r="D83" s="205"/>
      <c r="E83" s="205"/>
      <c r="F83" s="291"/>
      <c r="G83" s="290"/>
      <c r="H83" s="205"/>
      <c r="I83" s="205"/>
      <c r="J83" s="205"/>
      <c r="K83" s="205"/>
      <c r="L83" s="205"/>
      <c r="M83" s="291"/>
    </row>
    <row r="84" spans="1:13" ht="14.25" customHeight="1" x14ac:dyDescent="0.25">
      <c r="A84" s="290"/>
      <c r="B84" s="205"/>
      <c r="C84" s="205"/>
      <c r="D84" s="205"/>
      <c r="E84" s="205"/>
      <c r="F84" s="291"/>
      <c r="G84" s="290"/>
      <c r="H84" s="205"/>
      <c r="I84" s="205"/>
      <c r="J84" s="205"/>
      <c r="K84" s="205"/>
      <c r="L84" s="205"/>
      <c r="M84" s="291"/>
    </row>
    <row r="85" spans="1:13" x14ac:dyDescent="0.25">
      <c r="A85" s="290"/>
      <c r="B85" s="205"/>
      <c r="C85" s="205"/>
      <c r="D85" s="205"/>
      <c r="E85" s="205"/>
      <c r="F85" s="291"/>
      <c r="G85" s="290"/>
      <c r="H85" s="205"/>
      <c r="I85" s="205"/>
      <c r="J85" s="205"/>
      <c r="K85" s="205"/>
      <c r="L85" s="205"/>
      <c r="M85" s="291"/>
    </row>
    <row r="86" spans="1:13" ht="23.25" customHeight="1" x14ac:dyDescent="0.25">
      <c r="A86" s="290"/>
      <c r="B86" s="205"/>
      <c r="C86" s="205"/>
      <c r="D86" s="205"/>
      <c r="E86" s="205"/>
      <c r="F86" s="291"/>
      <c r="G86" s="290"/>
      <c r="H86" s="205"/>
      <c r="I86" s="205"/>
      <c r="J86" s="205"/>
      <c r="K86" s="205"/>
      <c r="L86" s="205"/>
      <c r="M86" s="291"/>
    </row>
    <row r="87" spans="1:13" x14ac:dyDescent="0.25">
      <c r="A87" s="292"/>
      <c r="B87" s="293"/>
      <c r="C87" s="293"/>
      <c r="D87" s="293"/>
      <c r="E87" s="293"/>
      <c r="F87" s="294"/>
      <c r="G87" s="292"/>
      <c r="H87" s="293"/>
      <c r="I87" s="293"/>
      <c r="J87" s="293"/>
      <c r="K87" s="293"/>
      <c r="L87" s="293"/>
      <c r="M87" s="294"/>
    </row>
    <row r="88" spans="1:13" ht="14.4" x14ac:dyDescent="0.3">
      <c r="A88" s="295" t="s">
        <v>139</v>
      </c>
      <c r="B88" s="295"/>
      <c r="C88" s="295"/>
      <c r="D88" s="295"/>
      <c r="E88" s="295"/>
      <c r="F88" s="295"/>
      <c r="G88" s="295" t="s">
        <v>140</v>
      </c>
      <c r="H88" s="295"/>
      <c r="I88" s="295"/>
      <c r="J88" s="295"/>
      <c r="K88" s="295"/>
      <c r="L88" s="295"/>
      <c r="M88" s="295"/>
    </row>
    <row r="89" spans="1:13" x14ac:dyDescent="0.25">
      <c r="A89" s="287"/>
      <c r="B89" s="288"/>
      <c r="C89" s="288"/>
      <c r="D89" s="288"/>
      <c r="E89" s="288"/>
      <c r="F89" s="289"/>
      <c r="G89" s="65"/>
      <c r="H89" s="66"/>
      <c r="I89" s="66"/>
      <c r="J89" s="66"/>
      <c r="K89" s="66"/>
      <c r="L89" s="66"/>
      <c r="M89" s="67"/>
    </row>
    <row r="90" spans="1:13" x14ac:dyDescent="0.25">
      <c r="A90" s="290"/>
      <c r="B90" s="205"/>
      <c r="C90" s="205"/>
      <c r="D90" s="205"/>
      <c r="E90" s="205"/>
      <c r="F90" s="291"/>
      <c r="G90" s="68"/>
      <c r="H90" s="69"/>
      <c r="I90" s="69"/>
      <c r="J90" s="69"/>
      <c r="K90" s="69"/>
      <c r="L90" s="69"/>
      <c r="M90" s="70"/>
    </row>
    <row r="91" spans="1:13" x14ac:dyDescent="0.25">
      <c r="A91" s="290"/>
      <c r="B91" s="205"/>
      <c r="C91" s="205"/>
      <c r="D91" s="205"/>
      <c r="E91" s="205"/>
      <c r="F91" s="291"/>
      <c r="G91" s="68"/>
      <c r="H91" s="69"/>
      <c r="I91" s="69"/>
      <c r="J91" s="69"/>
      <c r="K91" s="69"/>
      <c r="L91" s="69"/>
      <c r="M91" s="70"/>
    </row>
    <row r="92" spans="1:13" x14ac:dyDescent="0.25">
      <c r="A92" s="290"/>
      <c r="B92" s="205"/>
      <c r="C92" s="205"/>
      <c r="D92" s="205"/>
      <c r="E92" s="205"/>
      <c r="F92" s="291"/>
      <c r="G92" s="68"/>
      <c r="H92" s="69"/>
      <c r="I92" s="69"/>
      <c r="J92" s="69"/>
      <c r="K92" s="69"/>
      <c r="L92" s="69"/>
      <c r="M92" s="70"/>
    </row>
    <row r="93" spans="1:13" x14ac:dyDescent="0.25">
      <c r="A93" s="290"/>
      <c r="B93" s="205"/>
      <c r="C93" s="205"/>
      <c r="D93" s="205"/>
      <c r="E93" s="205"/>
      <c r="F93" s="291"/>
      <c r="G93" s="68"/>
      <c r="H93" s="69"/>
      <c r="I93" s="69"/>
      <c r="J93" s="69"/>
      <c r="K93" s="69"/>
      <c r="L93" s="69"/>
      <c r="M93" s="70"/>
    </row>
    <row r="94" spans="1:13" x14ac:dyDescent="0.25">
      <c r="A94" s="290"/>
      <c r="B94" s="205"/>
      <c r="C94" s="205"/>
      <c r="D94" s="205"/>
      <c r="E94" s="205"/>
      <c r="F94" s="291"/>
      <c r="G94" s="68"/>
      <c r="H94" s="69"/>
      <c r="I94" s="69"/>
      <c r="J94" s="69"/>
      <c r="K94" s="69"/>
      <c r="L94" s="69"/>
      <c r="M94" s="70"/>
    </row>
    <row r="95" spans="1:13" x14ac:dyDescent="0.25">
      <c r="A95" s="290"/>
      <c r="B95" s="205"/>
      <c r="C95" s="205"/>
      <c r="D95" s="205"/>
      <c r="E95" s="205"/>
      <c r="F95" s="291"/>
      <c r="G95" s="68"/>
      <c r="H95" s="69"/>
      <c r="I95" s="69"/>
      <c r="J95" s="69"/>
      <c r="K95" s="69"/>
      <c r="L95" s="69"/>
      <c r="M95" s="70"/>
    </row>
    <row r="96" spans="1:13" x14ac:dyDescent="0.25">
      <c r="A96" s="290"/>
      <c r="B96" s="205"/>
      <c r="C96" s="205"/>
      <c r="D96" s="205"/>
      <c r="E96" s="205"/>
      <c r="F96" s="291"/>
      <c r="G96" s="68"/>
      <c r="H96" s="69"/>
      <c r="I96" s="69"/>
      <c r="J96" s="69"/>
      <c r="K96" s="69"/>
      <c r="L96" s="69"/>
      <c r="M96" s="70"/>
    </row>
    <row r="97" spans="1:13" x14ac:dyDescent="0.25">
      <c r="A97" s="290"/>
      <c r="B97" s="205"/>
      <c r="C97" s="205"/>
      <c r="D97" s="205"/>
      <c r="E97" s="205"/>
      <c r="F97" s="291"/>
      <c r="G97" s="68"/>
      <c r="H97" s="69"/>
      <c r="I97" s="69"/>
      <c r="J97" s="69"/>
      <c r="K97" s="69"/>
      <c r="L97" s="69"/>
      <c r="M97" s="70"/>
    </row>
    <row r="98" spans="1:13" x14ac:dyDescent="0.25">
      <c r="A98" s="290"/>
      <c r="B98" s="205"/>
      <c r="C98" s="205"/>
      <c r="D98" s="205"/>
      <c r="E98" s="205"/>
      <c r="F98" s="291"/>
      <c r="G98" s="68"/>
      <c r="H98" s="69"/>
      <c r="I98" s="69"/>
      <c r="J98" s="69"/>
      <c r="K98" s="69"/>
      <c r="L98" s="69"/>
      <c r="M98" s="70"/>
    </row>
    <row r="99" spans="1:13" x14ac:dyDescent="0.25">
      <c r="A99" s="290"/>
      <c r="B99" s="205"/>
      <c r="C99" s="205"/>
      <c r="D99" s="205"/>
      <c r="E99" s="205"/>
      <c r="F99" s="291"/>
      <c r="G99" s="68"/>
      <c r="H99" s="69"/>
      <c r="I99" s="69"/>
      <c r="J99" s="69"/>
      <c r="K99" s="69"/>
      <c r="L99" s="69"/>
      <c r="M99" s="70"/>
    </row>
    <row r="100" spans="1:13" x14ac:dyDescent="0.25">
      <c r="A100" s="290"/>
      <c r="B100" s="205"/>
      <c r="C100" s="205"/>
      <c r="D100" s="205"/>
      <c r="E100" s="205"/>
      <c r="F100" s="291"/>
      <c r="G100" s="68"/>
      <c r="H100" s="69"/>
      <c r="I100" s="69"/>
      <c r="J100" s="69"/>
      <c r="K100" s="69"/>
      <c r="L100" s="69"/>
      <c r="M100" s="70"/>
    </row>
    <row r="101" spans="1:13" x14ac:dyDescent="0.25">
      <c r="A101" s="290"/>
      <c r="B101" s="205"/>
      <c r="C101" s="205"/>
      <c r="D101" s="205"/>
      <c r="E101" s="205"/>
      <c r="F101" s="291"/>
      <c r="G101" s="68"/>
      <c r="H101" s="69"/>
      <c r="I101" s="69"/>
      <c r="J101" s="69"/>
      <c r="K101" s="69"/>
      <c r="L101" s="69"/>
      <c r="M101" s="70"/>
    </row>
    <row r="102" spans="1:13" x14ac:dyDescent="0.25">
      <c r="A102" s="290"/>
      <c r="B102" s="205"/>
      <c r="C102" s="205"/>
      <c r="D102" s="205"/>
      <c r="E102" s="205"/>
      <c r="F102" s="291"/>
      <c r="G102" s="68"/>
      <c r="H102" s="69"/>
      <c r="I102" s="69"/>
      <c r="J102" s="69"/>
      <c r="K102" s="69"/>
      <c r="L102" s="69"/>
      <c r="M102" s="70"/>
    </row>
    <row r="103" spans="1:13" x14ac:dyDescent="0.25">
      <c r="A103" s="292"/>
      <c r="B103" s="293"/>
      <c r="C103" s="293"/>
      <c r="D103" s="293"/>
      <c r="E103" s="293"/>
      <c r="F103" s="294"/>
      <c r="G103" s="71"/>
      <c r="H103" s="72"/>
      <c r="I103" s="72"/>
      <c r="J103" s="72"/>
      <c r="K103" s="72"/>
      <c r="L103" s="72"/>
      <c r="M103" s="73"/>
    </row>
    <row r="104" spans="1:13" ht="14.4" x14ac:dyDescent="0.3">
      <c r="A104" s="295" t="s">
        <v>141</v>
      </c>
      <c r="B104" s="295"/>
      <c r="C104" s="295"/>
      <c r="D104" s="295"/>
      <c r="E104" s="295"/>
      <c r="F104" s="295"/>
      <c r="G104" s="295"/>
      <c r="H104" s="295"/>
      <c r="I104" s="295"/>
      <c r="J104" s="295"/>
      <c r="K104" s="295"/>
      <c r="L104" s="295"/>
      <c r="M104" s="295"/>
    </row>
    <row r="105" spans="1:13" x14ac:dyDescent="0.25">
      <c r="A105" s="287"/>
      <c r="B105" s="288"/>
      <c r="C105" s="288"/>
      <c r="D105" s="288"/>
      <c r="E105" s="288"/>
      <c r="F105" s="289"/>
      <c r="G105" s="287"/>
      <c r="H105" s="288"/>
      <c r="I105" s="288"/>
      <c r="J105" s="288"/>
      <c r="K105" s="288"/>
      <c r="L105" s="288"/>
      <c r="M105" s="289"/>
    </row>
    <row r="106" spans="1:13" x14ac:dyDescent="0.25">
      <c r="A106" s="290"/>
      <c r="B106" s="205"/>
      <c r="C106" s="205"/>
      <c r="D106" s="205"/>
      <c r="E106" s="205"/>
      <c r="F106" s="291"/>
      <c r="G106" s="290"/>
      <c r="H106" s="205"/>
      <c r="I106" s="205"/>
      <c r="J106" s="205"/>
      <c r="K106" s="205"/>
      <c r="L106" s="205"/>
      <c r="M106" s="291"/>
    </row>
    <row r="107" spans="1:13" x14ac:dyDescent="0.25">
      <c r="A107" s="290"/>
      <c r="B107" s="205"/>
      <c r="C107" s="205"/>
      <c r="D107" s="205"/>
      <c r="E107" s="205"/>
      <c r="F107" s="291"/>
      <c r="G107" s="290"/>
      <c r="H107" s="205"/>
      <c r="I107" s="205"/>
      <c r="J107" s="205"/>
      <c r="K107" s="205"/>
      <c r="L107" s="205"/>
      <c r="M107" s="291"/>
    </row>
    <row r="108" spans="1:13" x14ac:dyDescent="0.25">
      <c r="A108" s="290"/>
      <c r="B108" s="205"/>
      <c r="C108" s="205"/>
      <c r="D108" s="205"/>
      <c r="E108" s="205"/>
      <c r="F108" s="291"/>
      <c r="G108" s="290"/>
      <c r="H108" s="205"/>
      <c r="I108" s="205"/>
      <c r="J108" s="205"/>
      <c r="K108" s="205"/>
      <c r="L108" s="205"/>
      <c r="M108" s="291"/>
    </row>
    <row r="109" spans="1:13" x14ac:dyDescent="0.25">
      <c r="A109" s="290"/>
      <c r="B109" s="205"/>
      <c r="C109" s="205"/>
      <c r="D109" s="205"/>
      <c r="E109" s="205"/>
      <c r="F109" s="291"/>
      <c r="G109" s="290"/>
      <c r="H109" s="205"/>
      <c r="I109" s="205"/>
      <c r="J109" s="205"/>
      <c r="K109" s="205"/>
      <c r="L109" s="205"/>
      <c r="M109" s="291"/>
    </row>
    <row r="110" spans="1:13" x14ac:dyDescent="0.25">
      <c r="A110" s="290"/>
      <c r="B110" s="205"/>
      <c r="C110" s="205"/>
      <c r="D110" s="205"/>
      <c r="E110" s="205"/>
      <c r="F110" s="291"/>
      <c r="G110" s="290"/>
      <c r="H110" s="205"/>
      <c r="I110" s="205"/>
      <c r="J110" s="205"/>
      <c r="K110" s="205"/>
      <c r="L110" s="205"/>
      <c r="M110" s="291"/>
    </row>
    <row r="111" spans="1:13" x14ac:dyDescent="0.25">
      <c r="A111" s="290"/>
      <c r="B111" s="205"/>
      <c r="C111" s="205"/>
      <c r="D111" s="205"/>
      <c r="E111" s="205"/>
      <c r="F111" s="291"/>
      <c r="G111" s="290"/>
      <c r="H111" s="205"/>
      <c r="I111" s="205"/>
      <c r="J111" s="205"/>
      <c r="K111" s="205"/>
      <c r="L111" s="205"/>
      <c r="M111" s="291"/>
    </row>
    <row r="112" spans="1:13" x14ac:dyDescent="0.25">
      <c r="A112" s="290"/>
      <c r="B112" s="205"/>
      <c r="C112" s="205"/>
      <c r="D112" s="205"/>
      <c r="E112" s="205"/>
      <c r="F112" s="291"/>
      <c r="G112" s="290"/>
      <c r="H112" s="205"/>
      <c r="I112" s="205"/>
      <c r="J112" s="205"/>
      <c r="K112" s="205"/>
      <c r="L112" s="205"/>
      <c r="M112" s="291"/>
    </row>
    <row r="113" spans="1:13" x14ac:dyDescent="0.25">
      <c r="A113" s="290"/>
      <c r="B113" s="205"/>
      <c r="C113" s="205"/>
      <c r="D113" s="205"/>
      <c r="E113" s="205"/>
      <c r="F113" s="291"/>
      <c r="G113" s="290"/>
      <c r="H113" s="205"/>
      <c r="I113" s="205"/>
      <c r="J113" s="205"/>
      <c r="K113" s="205"/>
      <c r="L113" s="205"/>
      <c r="M113" s="291"/>
    </row>
    <row r="114" spans="1:13" x14ac:dyDescent="0.25">
      <c r="A114" s="290"/>
      <c r="B114" s="205"/>
      <c r="C114" s="205"/>
      <c r="D114" s="205"/>
      <c r="E114" s="205"/>
      <c r="F114" s="291"/>
      <c r="G114" s="290"/>
      <c r="H114" s="205"/>
      <c r="I114" s="205"/>
      <c r="J114" s="205"/>
      <c r="K114" s="205"/>
      <c r="L114" s="205"/>
      <c r="M114" s="291"/>
    </row>
    <row r="115" spans="1:13" x14ac:dyDescent="0.25">
      <c r="A115" s="290"/>
      <c r="B115" s="205"/>
      <c r="C115" s="205"/>
      <c r="D115" s="205"/>
      <c r="E115" s="205"/>
      <c r="F115" s="291"/>
      <c r="G115" s="290"/>
      <c r="H115" s="205"/>
      <c r="I115" s="205"/>
      <c r="J115" s="205"/>
      <c r="K115" s="205"/>
      <c r="L115" s="205"/>
      <c r="M115" s="291"/>
    </row>
    <row r="116" spans="1:13" x14ac:dyDescent="0.25">
      <c r="A116" s="290"/>
      <c r="B116" s="205"/>
      <c r="C116" s="205"/>
      <c r="D116" s="205"/>
      <c r="E116" s="205"/>
      <c r="F116" s="291"/>
      <c r="G116" s="290"/>
      <c r="H116" s="205"/>
      <c r="I116" s="205"/>
      <c r="J116" s="205"/>
      <c r="K116" s="205"/>
      <c r="L116" s="205"/>
      <c r="M116" s="291"/>
    </row>
    <row r="117" spans="1:13" x14ac:dyDescent="0.25">
      <c r="A117" s="290"/>
      <c r="B117" s="205"/>
      <c r="C117" s="205"/>
      <c r="D117" s="205"/>
      <c r="E117" s="205"/>
      <c r="F117" s="291"/>
      <c r="G117" s="290"/>
      <c r="H117" s="205"/>
      <c r="I117" s="205"/>
      <c r="J117" s="205"/>
      <c r="K117" s="205"/>
      <c r="L117" s="205"/>
      <c r="M117" s="291"/>
    </row>
    <row r="118" spans="1:13" x14ac:dyDescent="0.25">
      <c r="A118" s="290"/>
      <c r="B118" s="205"/>
      <c r="C118" s="205"/>
      <c r="D118" s="205"/>
      <c r="E118" s="205"/>
      <c r="F118" s="291"/>
      <c r="G118" s="290"/>
      <c r="H118" s="205"/>
      <c r="I118" s="205"/>
      <c r="J118" s="205"/>
      <c r="K118" s="205"/>
      <c r="L118" s="205"/>
      <c r="M118" s="291"/>
    </row>
    <row r="119" spans="1:13" x14ac:dyDescent="0.25">
      <c r="A119" s="292"/>
      <c r="B119" s="293"/>
      <c r="C119" s="293"/>
      <c r="D119" s="293"/>
      <c r="E119" s="293"/>
      <c r="F119" s="294"/>
      <c r="G119" s="292"/>
      <c r="H119" s="293"/>
      <c r="I119" s="293"/>
      <c r="J119" s="293"/>
      <c r="K119" s="293"/>
      <c r="L119" s="293"/>
      <c r="M119" s="294"/>
    </row>
    <row r="120" spans="1:13" ht="14.4" x14ac:dyDescent="0.3">
      <c r="A120" s="295" t="s">
        <v>85</v>
      </c>
      <c r="B120" s="295"/>
      <c r="C120" s="295"/>
      <c r="D120" s="295"/>
      <c r="E120" s="295"/>
      <c r="F120" s="295"/>
      <c r="G120" s="295" t="s">
        <v>86</v>
      </c>
      <c r="H120" s="295"/>
      <c r="I120" s="295"/>
      <c r="J120" s="295"/>
      <c r="K120" s="295"/>
      <c r="L120" s="295"/>
      <c r="M120" s="295"/>
    </row>
    <row r="121" spans="1:13" x14ac:dyDescent="0.25">
      <c r="A121" s="287"/>
      <c r="B121" s="288"/>
      <c r="C121" s="288"/>
      <c r="D121" s="288"/>
      <c r="E121" s="288"/>
      <c r="F121" s="289"/>
      <c r="G121" s="287"/>
      <c r="H121" s="288"/>
      <c r="I121" s="288"/>
      <c r="J121" s="288"/>
      <c r="K121" s="288"/>
      <c r="L121" s="288"/>
      <c r="M121" s="289"/>
    </row>
    <row r="122" spans="1:13" x14ac:dyDescent="0.25">
      <c r="A122" s="290"/>
      <c r="B122" s="205"/>
      <c r="C122" s="205"/>
      <c r="D122" s="205"/>
      <c r="E122" s="205"/>
      <c r="F122" s="291"/>
      <c r="G122" s="290"/>
      <c r="H122" s="205"/>
      <c r="I122" s="205"/>
      <c r="J122" s="205"/>
      <c r="K122" s="205"/>
      <c r="L122" s="205"/>
      <c r="M122" s="291"/>
    </row>
    <row r="123" spans="1:13" x14ac:dyDescent="0.25">
      <c r="A123" s="290"/>
      <c r="B123" s="205"/>
      <c r="C123" s="205"/>
      <c r="D123" s="205"/>
      <c r="E123" s="205"/>
      <c r="F123" s="291"/>
      <c r="G123" s="290"/>
      <c r="H123" s="205"/>
      <c r="I123" s="205"/>
      <c r="J123" s="205"/>
      <c r="K123" s="205"/>
      <c r="L123" s="205"/>
      <c r="M123" s="291"/>
    </row>
    <row r="124" spans="1:13" x14ac:dyDescent="0.25">
      <c r="A124" s="290"/>
      <c r="B124" s="205"/>
      <c r="C124" s="205"/>
      <c r="D124" s="205"/>
      <c r="E124" s="205"/>
      <c r="F124" s="291"/>
      <c r="G124" s="290"/>
      <c r="H124" s="205"/>
      <c r="I124" s="205"/>
      <c r="J124" s="205"/>
      <c r="K124" s="205"/>
      <c r="L124" s="205"/>
      <c r="M124" s="291"/>
    </row>
    <row r="125" spans="1:13" x14ac:dyDescent="0.25">
      <c r="A125" s="290"/>
      <c r="B125" s="205"/>
      <c r="C125" s="205"/>
      <c r="D125" s="205"/>
      <c r="E125" s="205"/>
      <c r="F125" s="291"/>
      <c r="G125" s="290"/>
      <c r="H125" s="205"/>
      <c r="I125" s="205"/>
      <c r="J125" s="205"/>
      <c r="K125" s="205"/>
      <c r="L125" s="205"/>
      <c r="M125" s="291"/>
    </row>
    <row r="126" spans="1:13" x14ac:dyDescent="0.25">
      <c r="A126" s="290"/>
      <c r="B126" s="205"/>
      <c r="C126" s="205"/>
      <c r="D126" s="205"/>
      <c r="E126" s="205"/>
      <c r="F126" s="291"/>
      <c r="G126" s="290"/>
      <c r="H126" s="205"/>
      <c r="I126" s="205"/>
      <c r="J126" s="205"/>
      <c r="K126" s="205"/>
      <c r="L126" s="205"/>
      <c r="M126" s="291"/>
    </row>
    <row r="127" spans="1:13" x14ac:dyDescent="0.25">
      <c r="A127" s="290"/>
      <c r="B127" s="205"/>
      <c r="C127" s="205"/>
      <c r="D127" s="205"/>
      <c r="E127" s="205"/>
      <c r="F127" s="291"/>
      <c r="G127" s="290"/>
      <c r="H127" s="205"/>
      <c r="I127" s="205"/>
      <c r="J127" s="205"/>
      <c r="K127" s="205"/>
      <c r="L127" s="205"/>
      <c r="M127" s="291"/>
    </row>
    <row r="128" spans="1:13" x14ac:dyDescent="0.25">
      <c r="A128" s="290"/>
      <c r="B128" s="205"/>
      <c r="C128" s="205"/>
      <c r="D128" s="205"/>
      <c r="E128" s="205"/>
      <c r="F128" s="291"/>
      <c r="G128" s="290"/>
      <c r="H128" s="205"/>
      <c r="I128" s="205"/>
      <c r="J128" s="205"/>
      <c r="K128" s="205"/>
      <c r="L128" s="205"/>
      <c r="M128" s="291"/>
    </row>
    <row r="129" spans="1:13" x14ac:dyDescent="0.25">
      <c r="A129" s="290"/>
      <c r="B129" s="205"/>
      <c r="C129" s="205"/>
      <c r="D129" s="205"/>
      <c r="E129" s="205"/>
      <c r="F129" s="291"/>
      <c r="G129" s="290"/>
      <c r="H129" s="205"/>
      <c r="I129" s="205"/>
      <c r="J129" s="205"/>
      <c r="K129" s="205"/>
      <c r="L129" s="205"/>
      <c r="M129" s="291"/>
    </row>
    <row r="130" spans="1:13" x14ac:dyDescent="0.25">
      <c r="A130" s="290"/>
      <c r="B130" s="205"/>
      <c r="C130" s="205"/>
      <c r="D130" s="205"/>
      <c r="E130" s="205"/>
      <c r="F130" s="291"/>
      <c r="G130" s="290"/>
      <c r="H130" s="205"/>
      <c r="I130" s="205"/>
      <c r="J130" s="205"/>
      <c r="K130" s="205"/>
      <c r="L130" s="205"/>
      <c r="M130" s="291"/>
    </row>
    <row r="131" spans="1:13" x14ac:dyDescent="0.25">
      <c r="A131" s="290"/>
      <c r="B131" s="205"/>
      <c r="C131" s="205"/>
      <c r="D131" s="205"/>
      <c r="E131" s="205"/>
      <c r="F131" s="291"/>
      <c r="G131" s="290"/>
      <c r="H131" s="205"/>
      <c r="I131" s="205"/>
      <c r="J131" s="205"/>
      <c r="K131" s="205"/>
      <c r="L131" s="205"/>
      <c r="M131" s="291"/>
    </row>
    <row r="132" spans="1:13" x14ac:dyDescent="0.25">
      <c r="A132" s="290"/>
      <c r="B132" s="205"/>
      <c r="C132" s="205"/>
      <c r="D132" s="205"/>
      <c r="E132" s="205"/>
      <c r="F132" s="291"/>
      <c r="G132" s="290"/>
      <c r="H132" s="205"/>
      <c r="I132" s="205"/>
      <c r="J132" s="205"/>
      <c r="K132" s="205"/>
      <c r="L132" s="205"/>
      <c r="M132" s="291"/>
    </row>
    <row r="133" spans="1:13" x14ac:dyDescent="0.25">
      <c r="A133" s="290"/>
      <c r="B133" s="205"/>
      <c r="C133" s="205"/>
      <c r="D133" s="205"/>
      <c r="E133" s="205"/>
      <c r="F133" s="291"/>
      <c r="G133" s="290"/>
      <c r="H133" s="205"/>
      <c r="I133" s="205"/>
      <c r="J133" s="205"/>
      <c r="K133" s="205"/>
      <c r="L133" s="205"/>
      <c r="M133" s="291"/>
    </row>
    <row r="134" spans="1:13" x14ac:dyDescent="0.25">
      <c r="A134" s="290"/>
      <c r="B134" s="205"/>
      <c r="C134" s="205"/>
      <c r="D134" s="205"/>
      <c r="E134" s="205"/>
      <c r="F134" s="291"/>
      <c r="G134" s="290"/>
      <c r="H134" s="205"/>
      <c r="I134" s="205"/>
      <c r="J134" s="205"/>
      <c r="K134" s="205"/>
      <c r="L134" s="205"/>
      <c r="M134" s="291"/>
    </row>
    <row r="135" spans="1:13" x14ac:dyDescent="0.25">
      <c r="A135" s="292"/>
      <c r="B135" s="293"/>
      <c r="C135" s="293"/>
      <c r="D135" s="293"/>
      <c r="E135" s="293"/>
      <c r="F135" s="294"/>
      <c r="G135" s="292"/>
      <c r="H135" s="293"/>
      <c r="I135" s="293"/>
      <c r="J135" s="293"/>
      <c r="K135" s="293"/>
      <c r="L135" s="293"/>
      <c r="M135" s="294"/>
    </row>
    <row r="136" spans="1:13" ht="14.4" x14ac:dyDescent="0.3">
      <c r="A136" s="295" t="s">
        <v>87</v>
      </c>
      <c r="B136" s="295"/>
      <c r="C136" s="295"/>
      <c r="D136" s="295"/>
      <c r="E136" s="295"/>
      <c r="F136" s="295"/>
      <c r="G136" s="295" t="s">
        <v>88</v>
      </c>
      <c r="H136" s="295"/>
      <c r="I136" s="295"/>
      <c r="J136" s="295"/>
      <c r="K136" s="295"/>
      <c r="L136" s="295"/>
      <c r="M136" s="295"/>
    </row>
    <row r="137" spans="1:13" x14ac:dyDescent="0.25">
      <c r="A137" s="287"/>
      <c r="B137" s="288"/>
      <c r="C137" s="288"/>
      <c r="D137" s="288"/>
      <c r="E137" s="288"/>
      <c r="F137" s="289"/>
    </row>
    <row r="138" spans="1:13" x14ac:dyDescent="0.25">
      <c r="A138" s="290"/>
      <c r="B138" s="205"/>
      <c r="C138" s="205"/>
      <c r="D138" s="205"/>
      <c r="E138" s="205"/>
      <c r="F138" s="291"/>
    </row>
    <row r="139" spans="1:13" x14ac:dyDescent="0.25">
      <c r="A139" s="290"/>
      <c r="B139" s="205"/>
      <c r="C139" s="205"/>
      <c r="D139" s="205"/>
      <c r="E139" s="205"/>
      <c r="F139" s="291"/>
    </row>
    <row r="140" spans="1:13" x14ac:dyDescent="0.25">
      <c r="A140" s="290"/>
      <c r="B140" s="205"/>
      <c r="C140" s="205"/>
      <c r="D140" s="205"/>
      <c r="E140" s="205"/>
      <c r="F140" s="291"/>
    </row>
    <row r="141" spans="1:13" x14ac:dyDescent="0.25">
      <c r="A141" s="290"/>
      <c r="B141" s="205"/>
      <c r="C141" s="205"/>
      <c r="D141" s="205"/>
      <c r="E141" s="205"/>
      <c r="F141" s="291"/>
    </row>
    <row r="142" spans="1:13" x14ac:dyDescent="0.25">
      <c r="A142" s="290"/>
      <c r="B142" s="205"/>
      <c r="C142" s="205"/>
      <c r="D142" s="205"/>
      <c r="E142" s="205"/>
      <c r="F142" s="291"/>
    </row>
    <row r="143" spans="1:13" x14ac:dyDescent="0.25">
      <c r="A143" s="290"/>
      <c r="B143" s="205"/>
      <c r="C143" s="205"/>
      <c r="D143" s="205"/>
      <c r="E143" s="205"/>
      <c r="F143" s="291"/>
    </row>
    <row r="144" spans="1:13" x14ac:dyDescent="0.25">
      <c r="A144" s="290"/>
      <c r="B144" s="205"/>
      <c r="C144" s="205"/>
      <c r="D144" s="205"/>
      <c r="E144" s="205"/>
      <c r="F144" s="291"/>
    </row>
    <row r="145" spans="1:6" x14ac:dyDescent="0.25">
      <c r="A145" s="290"/>
      <c r="B145" s="205"/>
      <c r="C145" s="205"/>
      <c r="D145" s="205"/>
      <c r="E145" s="205"/>
      <c r="F145" s="291"/>
    </row>
    <row r="146" spans="1:6" x14ac:dyDescent="0.25">
      <c r="A146" s="290"/>
      <c r="B146" s="205"/>
      <c r="C146" s="205"/>
      <c r="D146" s="205"/>
      <c r="E146" s="205"/>
      <c r="F146" s="291"/>
    </row>
    <row r="147" spans="1:6" x14ac:dyDescent="0.25">
      <c r="A147" s="290"/>
      <c r="B147" s="205"/>
      <c r="C147" s="205"/>
      <c r="D147" s="205"/>
      <c r="E147" s="205"/>
      <c r="F147" s="291"/>
    </row>
    <row r="148" spans="1:6" x14ac:dyDescent="0.25">
      <c r="A148" s="290"/>
      <c r="B148" s="205"/>
      <c r="C148" s="205"/>
      <c r="D148" s="205"/>
      <c r="E148" s="205"/>
      <c r="F148" s="291"/>
    </row>
    <row r="149" spans="1:6" x14ac:dyDescent="0.25">
      <c r="A149" s="290"/>
      <c r="B149" s="205"/>
      <c r="C149" s="205"/>
      <c r="D149" s="205"/>
      <c r="E149" s="205"/>
      <c r="F149" s="291"/>
    </row>
    <row r="150" spans="1:6" x14ac:dyDescent="0.25">
      <c r="A150" s="290"/>
      <c r="B150" s="205"/>
      <c r="C150" s="205"/>
      <c r="D150" s="205"/>
      <c r="E150" s="205"/>
      <c r="F150" s="291"/>
    </row>
    <row r="151" spans="1:6" x14ac:dyDescent="0.25">
      <c r="A151" s="292"/>
      <c r="B151" s="293"/>
      <c r="C151" s="293"/>
      <c r="D151" s="293"/>
      <c r="E151" s="293"/>
      <c r="F151" s="294"/>
    </row>
    <row r="152" spans="1:6" ht="14.4" x14ac:dyDescent="0.3">
      <c r="A152" s="295" t="s">
        <v>90</v>
      </c>
      <c r="B152" s="295"/>
      <c r="C152" s="295"/>
      <c r="D152" s="295"/>
      <c r="E152" s="295"/>
      <c r="F152" s="295"/>
    </row>
  </sheetData>
  <mergeCells count="40">
    <mergeCell ref="G88:M88"/>
    <mergeCell ref="A88:F88"/>
    <mergeCell ref="A57:F71"/>
    <mergeCell ref="G57:M71"/>
    <mergeCell ref="A72:F72"/>
    <mergeCell ref="G72:M72"/>
    <mergeCell ref="A73:F87"/>
    <mergeCell ref="G73:M87"/>
    <mergeCell ref="A39:F39"/>
    <mergeCell ref="G39:M39"/>
    <mergeCell ref="A40:F55"/>
    <mergeCell ref="G40:M55"/>
    <mergeCell ref="A56:F56"/>
    <mergeCell ref="G56:M56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89:F103"/>
    <mergeCell ref="A104:F104"/>
    <mergeCell ref="G104:M104"/>
    <mergeCell ref="A105:F119"/>
    <mergeCell ref="G105:M119"/>
    <mergeCell ref="A137:F151"/>
    <mergeCell ref="A152:F152"/>
    <mergeCell ref="A120:F120"/>
    <mergeCell ref="G120:M120"/>
    <mergeCell ref="A121:F135"/>
    <mergeCell ref="G121:M135"/>
    <mergeCell ref="A136:F136"/>
    <mergeCell ref="G136:M136"/>
  </mergeCells>
  <pageMargins left="0.511811024" right="0.511811024" top="0.78740157499999996" bottom="0.78740157499999996" header="0.31496062000000002" footer="0.31496062000000002"/>
  <pageSetup paperSize="9" scale="82" fitToHeight="0" orientation="portrait" horizontalDpi="360" verticalDpi="360" r:id="rId1"/>
  <rowBreaks count="2" manualBreakCount="2">
    <brk id="56" max="16383" man="1"/>
    <brk id="120" max="1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Table 1</vt:lpstr>
      <vt:lpstr>Memorial</vt:lpstr>
      <vt:lpstr>Fotográfico</vt:lpstr>
      <vt:lpstr>Fotográfico!Area_de_impressao</vt:lpstr>
      <vt:lpstr>Memorial!Area_de_impressao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ACER</cp:lastModifiedBy>
  <cp:lastPrinted>2021-01-04T18:32:35Z</cp:lastPrinted>
  <dcterms:created xsi:type="dcterms:W3CDTF">2020-01-22T12:43:02Z</dcterms:created>
  <dcterms:modified xsi:type="dcterms:W3CDTF">2021-01-04T18:35:44Z</dcterms:modified>
</cp:coreProperties>
</file>