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jpeg" ContentType="image/jpeg"/>
  <Override PartName="/xl/drawings/drawing4.xml" ContentType="application/vnd.openxmlformats-officedocument.drawing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6" windowHeight="11160"/>
  </bookViews>
  <sheets>
    <sheet name="P.O" sheetId="1" r:id="rId1"/>
    <sheet name="M.C" sheetId="15" r:id="rId2"/>
    <sheet name="CFF" sheetId="11" r:id="rId3"/>
    <sheet name="BDI" sheetId="4" r:id="rId4"/>
    <sheet name="Esquadrias" sheetId="9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MDO1">[1]INSUMOS!$C$8</definedName>
    <definedName name="_______MDO2">[2]INSUMOS!$C$6</definedName>
    <definedName name="______MDO1">[1]INSUMOS!$C$8</definedName>
    <definedName name="______MDO2">[2]INSUMOS!$C$6</definedName>
    <definedName name="______R">#REF!</definedName>
    <definedName name="_____MDO1">[1]INSUMOS!$C$8</definedName>
    <definedName name="_____MDO2">[2]INSUMOS!$C$6</definedName>
    <definedName name="_____R">#REF!</definedName>
    <definedName name="____MDO1">[1]INSUMOS!$C$8</definedName>
    <definedName name="____MDO2">[2]INSUMOS!$C$6</definedName>
    <definedName name="____R">#REF!</definedName>
    <definedName name="___MDO1">[1]INSUMOS!$C$8</definedName>
    <definedName name="___MDO2">[2]INSUMOS!$C$6</definedName>
    <definedName name="___R">#REF!</definedName>
    <definedName name="___rua1">#REF!</definedName>
    <definedName name="__MDO1">[1]INSUMOS!$C$8</definedName>
    <definedName name="__MDO2">[2]INSUMOS!$C$6</definedName>
    <definedName name="__R">#REF!</definedName>
    <definedName name="__rua1">#REF!</definedName>
    <definedName name="__xlnm.Print_Titles_2">#REF!</definedName>
    <definedName name="_6.3">[3]Memória!#REF!</definedName>
    <definedName name="_MDO1">[1]INSUMOS!$C$8</definedName>
    <definedName name="_MDO2">[2]INSUMOS!$C$6</definedName>
    <definedName name="_R">#REF!</definedName>
    <definedName name="_rua1">#REF!</definedName>
    <definedName name="A">#REF!</definedName>
    <definedName name="AA" localSheetId="1">[4]CUBACAO!#REF!</definedName>
    <definedName name="AA">[4]CUBACAO!#REF!</definedName>
    <definedName name="AAA" localSheetId="1">[4]CUBACAO!#REF!</definedName>
    <definedName name="AAA">[4]CUBACAO!#REF!</definedName>
    <definedName name="Ac" localSheetId="1">#REF!</definedName>
    <definedName name="Ac">#REF!</definedName>
    <definedName name="_xlnm.Print_Area" localSheetId="3">BDI!$B$2:$U$39</definedName>
    <definedName name="_xlnm.Print_Area" localSheetId="1">M.C!$A$1:$G$41</definedName>
    <definedName name="_xlnm.Print_Area" localSheetId="0">P.O!$B$2:$J$44</definedName>
    <definedName name="ASDFASDFAS" localSheetId="1">#REF!</definedName>
    <definedName name="ASDFASDFAS">#REF!</definedName>
    <definedName name="BB" localSheetId="1">[4]CUBACAO!#REF!</definedName>
    <definedName name="BB">[4]CUBACAO!#REF!</definedName>
    <definedName name="BBB" localSheetId="1">[4]CUBACAO!#REF!</definedName>
    <definedName name="BBB">[4]CUBACAO!#REF!</definedName>
    <definedName name="BDI" localSheetId="1">#REF!</definedName>
    <definedName name="BDI">#REF!</definedName>
    <definedName name="BDIc" localSheetId="1">#REF!</definedName>
    <definedName name="BDIc">#REF!</definedName>
    <definedName name="BDIf" localSheetId="1">#REF!</definedName>
    <definedName name="BDIf">#REF!</definedName>
    <definedName name="CC" localSheetId="1">[4]CUBACAO!#REF!</definedName>
    <definedName name="CC">[4]CUBACAO!#REF!</definedName>
    <definedName name="CCC" localSheetId="1">[4]CUBACAO!#REF!</definedName>
    <definedName name="CCC">[4]CUBACAO!#REF!</definedName>
    <definedName name="DD" localSheetId="1">[4]CUBACAO!#REF!</definedName>
    <definedName name="DD">[4]CUBACAO!#REF!</definedName>
    <definedName name="DDD" localSheetId="1">[4]CUBACAO!#REF!</definedName>
    <definedName name="DDD">[4]CUBACAO!#REF!</definedName>
    <definedName name="Df" localSheetId="1">#REF!</definedName>
    <definedName name="Df">#REF!</definedName>
    <definedName name="E" localSheetId="1">#REF!</definedName>
    <definedName name="E">#REF!</definedName>
    <definedName name="EE" localSheetId="1">[4]CUBACAO!#REF!</definedName>
    <definedName name="EE">[4]CUBACAO!#REF!</definedName>
    <definedName name="EEE" localSheetId="1">[4]CUBACAO!#REF!</definedName>
    <definedName name="EEE">[4]CUBACAO!#REF!</definedName>
    <definedName name="Excel_BuiltIn_Print_Titles_2_1" localSheetId="1">#REF!</definedName>
    <definedName name="Excel_BuiltIn_Print_Titles_2_1">#REF!</definedName>
    <definedName name="Excel_BuiltIn_Print_Titles_8" localSheetId="1">'[5]Orçamento Cisterna'!#REF!</definedName>
    <definedName name="Excel_BuiltIn_Print_Titles_8">'[5]Orçamento Cisterna'!#REF!</definedName>
    <definedName name="Fd" localSheetId="1">#REF!</definedName>
    <definedName name="Fd">#REF!</definedName>
    <definedName name="FF" localSheetId="1">[4]CUBACAO!#REF!</definedName>
    <definedName name="FF">[4]CUBACAO!#REF!</definedName>
    <definedName name="FFF" localSheetId="1">[4]CUBACAO!#REF!</definedName>
    <definedName name="FFF">[4]CUBACAO!#REF!</definedName>
    <definedName name="GG" localSheetId="1">[4]CUBACAO!#REF!</definedName>
    <definedName name="GG">[4]CUBACAO!#REF!</definedName>
    <definedName name="GGG" localSheetId="1">[4]CUBACAO!#REF!</definedName>
    <definedName name="GGG">[4]CUBACAO!#REF!</definedName>
    <definedName name="HH" localSheetId="1">[4]CUBACAO!#REF!</definedName>
    <definedName name="HH">[4]CUBACAO!#REF!</definedName>
    <definedName name="HHH">[4]CUBACAO!#REF!</definedName>
    <definedName name="II">[4]CUBACAO!#REF!</definedName>
    <definedName name="III">[4]CUBACAO!#REF!</definedName>
    <definedName name="Im" localSheetId="1">#REF!</definedName>
    <definedName name="Im">#REF!</definedName>
    <definedName name="Io" localSheetId="1">#REF!</definedName>
    <definedName name="Io">#REF!</definedName>
    <definedName name="ISS" localSheetId="1">#REF!</definedName>
    <definedName name="ISS">#REF!</definedName>
    <definedName name="IT">#REF!</definedName>
    <definedName name="item1.1">'[6]COMPOSIÇÃO CUSTO'!#REF!</definedName>
    <definedName name="item1.2">'[6]COMPOSIÇÃO CUSTO'!#REF!</definedName>
    <definedName name="item1.3">'[6]COMPOSIÇÃO CUSTO'!#REF!</definedName>
    <definedName name="item1.4">'[6]COMPOSIÇÃO CUSTO'!#REF!</definedName>
    <definedName name="item1.5">'[6]COMPOSIÇÃO CUSTO'!#REF!</definedName>
    <definedName name="item1.6">'[6]COMPOSIÇÃO CUSTO'!#REF!</definedName>
    <definedName name="item10.1">'[6]COMPOSIÇÃO CUSTO'!#REF!</definedName>
    <definedName name="item10.10">'[6]COMPOSIÇÃO CUSTO'!#REF!</definedName>
    <definedName name="item10.11">'[6]COMPOSIÇÃO CUSTO'!#REF!</definedName>
    <definedName name="item10.12">'[6]COMPOSIÇÃO CUSTO'!#REF!</definedName>
    <definedName name="item10.13">'[6]COMPOSIÇÃO CUSTO'!#REF!</definedName>
    <definedName name="item10.14">'[6]COMPOSIÇÃO CUSTO'!#REF!</definedName>
    <definedName name="item10.15">'[6]COMPOSIÇÃO CUSTO'!#REF!</definedName>
    <definedName name="item10.16">'[6]COMPOSIÇÃO CUSTO'!#REF!</definedName>
    <definedName name="item10.17">'[6]COMPOSIÇÃO CUSTO'!#REF!</definedName>
    <definedName name="item10.18">'[6]COMPOSIÇÃO CUSTO'!#REF!</definedName>
    <definedName name="item10.19">'[6]COMPOSIÇÃO CUSTO'!#REF!</definedName>
    <definedName name="item10.2">'[6]COMPOSIÇÃO CUSTO'!#REF!</definedName>
    <definedName name="item10.3">'[6]COMPOSIÇÃO CUSTO'!#REF!</definedName>
    <definedName name="item10.4">'[6]COMPOSIÇÃO CUSTO'!#REF!</definedName>
    <definedName name="item10.5">'[6]COMPOSIÇÃO CUSTO'!#REF!</definedName>
    <definedName name="item10.6">'[6]COMPOSIÇÃO CUSTO'!#REF!</definedName>
    <definedName name="item10.7">'[6]COMPOSIÇÃO CUSTO'!#REF!</definedName>
    <definedName name="item10.8">'[6]COMPOSIÇÃO CUSTO'!#REF!</definedName>
    <definedName name="item10.9">'[6]COMPOSIÇÃO CUSTO'!#REF!</definedName>
    <definedName name="item11.1">'[6]COMPOSIÇÃO CUSTO'!#REF!</definedName>
    <definedName name="item11.10">'[6]COMPOSIÇÃO CUSTO'!#REF!</definedName>
    <definedName name="item11.11">'[6]COMPOSIÇÃO CUSTO'!#REF!</definedName>
    <definedName name="item11.12">'[6]COMPOSIÇÃO CUSTO'!#REF!</definedName>
    <definedName name="item11.13">'[6]COMPOSIÇÃO CUSTO'!#REF!</definedName>
    <definedName name="item11.14">'[6]COMPOSIÇÃO CUSTO'!#REF!</definedName>
    <definedName name="item11.15">'[6]COMPOSIÇÃO CUSTO'!#REF!</definedName>
    <definedName name="item11.16">'[6]COMPOSIÇÃO CUSTO'!#REF!</definedName>
    <definedName name="item11.17">'[6]COMPOSIÇÃO CUSTO'!#REF!</definedName>
    <definedName name="item11.18">'[6]COMPOSIÇÃO CUSTO'!#REF!</definedName>
    <definedName name="item11.19">'[6]COMPOSIÇÃO CUSTO'!#REF!</definedName>
    <definedName name="item11.2">'[6]COMPOSIÇÃO CUSTO'!#REF!</definedName>
    <definedName name="item11.20">'[6]COMPOSIÇÃO CUSTO'!#REF!</definedName>
    <definedName name="item11.21">'[6]COMPOSIÇÃO CUSTO'!#REF!</definedName>
    <definedName name="item11.22">'[6]COMPOSIÇÃO CUSTO'!#REF!</definedName>
    <definedName name="item11.23">'[6]COMPOSIÇÃO CUSTO'!#REF!</definedName>
    <definedName name="item11.24">'[6]COMPOSIÇÃO CUSTO'!#REF!</definedName>
    <definedName name="item11.25">'[6]COMPOSIÇÃO CUSTO'!#REF!</definedName>
    <definedName name="item11.26">'[6]COMPOSIÇÃO CUSTO'!#REF!</definedName>
    <definedName name="item11.27">'[6]COMPOSIÇÃO CUSTO'!#REF!</definedName>
    <definedName name="item11.28">'[6]COMPOSIÇÃO CUSTO'!#REF!</definedName>
    <definedName name="item11.3">'[6]COMPOSIÇÃO CUSTO'!#REF!</definedName>
    <definedName name="item11.4">'[6]COMPOSIÇÃO CUSTO'!#REF!</definedName>
    <definedName name="item11.5">'[6]COMPOSIÇÃO CUSTO'!#REF!</definedName>
    <definedName name="item11.6">'[6]COMPOSIÇÃO CUSTO'!#REF!</definedName>
    <definedName name="item11.7">'[6]COMPOSIÇÃO CUSTO'!#REF!</definedName>
    <definedName name="item11.8">'[6]COMPOSIÇÃO CUSTO'!#REF!</definedName>
    <definedName name="item11.9">'[6]COMPOSIÇÃO CUSTO'!#REF!</definedName>
    <definedName name="item12.1">'[6]COMPOSIÇÃO CUSTO'!#REF!</definedName>
    <definedName name="item12.10">'[6]COMPOSIÇÃO CUSTO'!#REF!</definedName>
    <definedName name="item12.11">'[6]COMPOSIÇÃO CUSTO'!#REF!</definedName>
    <definedName name="item12.12">'[6]COMPOSIÇÃO CUSTO'!#REF!</definedName>
    <definedName name="item12.13">'[6]COMPOSIÇÃO CUSTO'!#REF!</definedName>
    <definedName name="item12.14">'[6]COMPOSIÇÃO CUSTO'!#REF!</definedName>
    <definedName name="item12.15">'[6]COMPOSIÇÃO CUSTO'!#REF!</definedName>
    <definedName name="item12.16">'[6]COMPOSIÇÃO CUSTO'!#REF!</definedName>
    <definedName name="item12.17">'[6]COMPOSIÇÃO CUSTO'!#REF!</definedName>
    <definedName name="item12.18">'[6]COMPOSIÇÃO CUSTO'!#REF!</definedName>
    <definedName name="item12.19">'[6]COMPOSIÇÃO CUSTO'!#REF!</definedName>
    <definedName name="item12.2">'[6]COMPOSIÇÃO CUSTO'!#REF!</definedName>
    <definedName name="item12.20">'[6]COMPOSIÇÃO CUSTO'!#REF!</definedName>
    <definedName name="item12.21">'[6]COMPOSIÇÃO CUSTO'!#REF!</definedName>
    <definedName name="item12.22">'[6]COMPOSIÇÃO CUSTO'!#REF!</definedName>
    <definedName name="item12.23">'[6]COMPOSIÇÃO CUSTO'!#REF!</definedName>
    <definedName name="item12.24">'[6]COMPOSIÇÃO CUSTO'!#REF!</definedName>
    <definedName name="item12.25">'[6]COMPOSIÇÃO CUSTO'!#REF!</definedName>
    <definedName name="item12.26">'[6]COMPOSIÇÃO CUSTO'!#REF!</definedName>
    <definedName name="item12.27">'[6]COMPOSIÇÃO CUSTO'!#REF!</definedName>
    <definedName name="item12.3">'[6]COMPOSIÇÃO CUSTO'!#REF!</definedName>
    <definedName name="item12.4">'[6]COMPOSIÇÃO CUSTO'!#REF!</definedName>
    <definedName name="item12.5">'[6]COMPOSIÇÃO CUSTO'!#REF!</definedName>
    <definedName name="item12.6">'[6]COMPOSIÇÃO CUSTO'!#REF!</definedName>
    <definedName name="item12.7">'[6]COMPOSIÇÃO CUSTO'!#REF!</definedName>
    <definedName name="item12.8">'[6]COMPOSIÇÃO CUSTO'!#REF!</definedName>
    <definedName name="item12.9">'[6]COMPOSIÇÃO CUSTO'!#REF!</definedName>
    <definedName name="item13.1">'[6]COMPOSIÇÃO CUSTO'!#REF!</definedName>
    <definedName name="item13.10">'[6]COMPOSIÇÃO CUSTO'!#REF!</definedName>
    <definedName name="item13.11">'[6]COMPOSIÇÃO CUSTO'!#REF!</definedName>
    <definedName name="item13.12">'[6]COMPOSIÇÃO CUSTO'!#REF!</definedName>
    <definedName name="item13.13">'[6]COMPOSIÇÃO CUSTO'!#REF!</definedName>
    <definedName name="item13.2">'[6]COMPOSIÇÃO CUSTO'!#REF!</definedName>
    <definedName name="item13.3">'[6]COMPOSIÇÃO CUSTO'!#REF!</definedName>
    <definedName name="item13.4">'[6]COMPOSIÇÃO CUSTO'!#REF!</definedName>
    <definedName name="item13.5">'[6]COMPOSIÇÃO CUSTO'!#REF!</definedName>
    <definedName name="item13.6">'[6]COMPOSIÇÃO CUSTO'!#REF!</definedName>
    <definedName name="item13.7">'[6]COMPOSIÇÃO CUSTO'!#REF!</definedName>
    <definedName name="item13.8">'[6]COMPOSIÇÃO CUSTO'!#REF!</definedName>
    <definedName name="item13.9">'[6]COMPOSIÇÃO CUSTO'!#REF!</definedName>
    <definedName name="item14.1">'[6]COMPOSIÇÃO CUSTO'!#REF!</definedName>
    <definedName name="item14.2">'[6]COMPOSIÇÃO CUSTO'!#REF!</definedName>
    <definedName name="item14.3">'[6]COMPOSIÇÃO CUSTO'!#REF!</definedName>
    <definedName name="item14.4">'[6]COMPOSIÇÃO CUSTO'!#REF!</definedName>
    <definedName name="item14.5">'[6]COMPOSIÇÃO CUSTO'!#REF!</definedName>
    <definedName name="item14.6">'[6]COMPOSIÇÃO CUSTO'!#REF!</definedName>
    <definedName name="item15.1">'[6]COMPOSIÇÃO CUSTO'!#REF!</definedName>
    <definedName name="item15.10">'[6]COMPOSIÇÃO CUSTO'!#REF!</definedName>
    <definedName name="item15.11">'[6]COMPOSIÇÃO CUSTO'!#REF!</definedName>
    <definedName name="item15.12">'[6]COMPOSIÇÃO CUSTO'!#REF!</definedName>
    <definedName name="item15.13">'[6]COMPOSIÇÃO CUSTO'!#REF!</definedName>
    <definedName name="item15.2">'[6]COMPOSIÇÃO CUSTO'!#REF!</definedName>
    <definedName name="item15.3">'[6]COMPOSIÇÃO CUSTO'!#REF!</definedName>
    <definedName name="item15.4">'[6]COMPOSIÇÃO CUSTO'!#REF!</definedName>
    <definedName name="item15.5">'[6]COMPOSIÇÃO CUSTO'!#REF!</definedName>
    <definedName name="item15.6">'[6]COMPOSIÇÃO CUSTO'!#REF!</definedName>
    <definedName name="item15.7">'[6]COMPOSIÇÃO CUSTO'!#REF!</definedName>
    <definedName name="item15.8">'[6]COMPOSIÇÃO CUSTO'!#REF!</definedName>
    <definedName name="item15.9">'[6]COMPOSIÇÃO CUSTO'!#REF!</definedName>
    <definedName name="item2.1">'[6]COMPOSIÇÃO CUSTO'!#REF!</definedName>
    <definedName name="item2.10">'[6]COMPOSIÇÃO CUSTO'!#REF!</definedName>
    <definedName name="item2.11">'[6]COMPOSIÇÃO CUSTO'!#REF!</definedName>
    <definedName name="item2.12">'[6]COMPOSIÇÃO CUSTO'!#REF!</definedName>
    <definedName name="item2.13">'[6]COMPOSIÇÃO CUSTO'!#REF!</definedName>
    <definedName name="item2.14">'[6]COMPOSIÇÃO CUSTO'!#REF!</definedName>
    <definedName name="item2.15">'[6]COMPOSIÇÃO CUSTO'!#REF!</definedName>
    <definedName name="item2.16">'[6]COMPOSIÇÃO CUSTO'!#REF!</definedName>
    <definedName name="item2.17">'[6]COMPOSIÇÃO CUSTO'!#REF!</definedName>
    <definedName name="item2.18">'[6]COMPOSIÇÃO CUSTO'!#REF!</definedName>
    <definedName name="item2.19">'[6]COMPOSIÇÃO CUSTO'!#REF!</definedName>
    <definedName name="item2.2">'[6]COMPOSIÇÃO CUSTO'!#REF!</definedName>
    <definedName name="item2.20">'[6]COMPOSIÇÃO CUSTO'!#REF!</definedName>
    <definedName name="item2.21">'[6]COMPOSIÇÃO CUSTO'!#REF!</definedName>
    <definedName name="item2.22">'[6]COMPOSIÇÃO CUSTO'!#REF!</definedName>
    <definedName name="item2.23">'[6]COMPOSIÇÃO CUSTO'!#REF!</definedName>
    <definedName name="item2.24">'[6]COMPOSIÇÃO CUSTO'!#REF!</definedName>
    <definedName name="item2.25">'[6]COMPOSIÇÃO CUSTO'!#REF!</definedName>
    <definedName name="item2.26">'[6]COMPOSIÇÃO CUSTO'!#REF!</definedName>
    <definedName name="item2.27">'[6]COMPOSIÇÃO CUSTO'!#REF!</definedName>
    <definedName name="item2.3">'[6]COMPOSIÇÃO CUSTO'!#REF!</definedName>
    <definedName name="item2.4">'[6]COMPOSIÇÃO CUSTO'!#REF!</definedName>
    <definedName name="item2.5">'[6]COMPOSIÇÃO CUSTO'!#REF!</definedName>
    <definedName name="item2.6">'[6]COMPOSIÇÃO CUSTO'!#REF!</definedName>
    <definedName name="item2.7">'[6]COMPOSIÇÃO CUSTO'!#REF!</definedName>
    <definedName name="item2.8">'[6]COMPOSIÇÃO CUSTO'!#REF!</definedName>
    <definedName name="item2.9">'[6]COMPOSIÇÃO CUSTO'!#REF!</definedName>
    <definedName name="item3.1">'[6]COMPOSIÇÃO CUSTO'!#REF!</definedName>
    <definedName name="item3.2">'[6]COMPOSIÇÃO CUSTO'!#REF!</definedName>
    <definedName name="item3.3">'[6]COMPOSIÇÃO CUSTO'!#REF!</definedName>
    <definedName name="item4.1">'[6]COMPOSIÇÃO CUSTO'!#REF!</definedName>
    <definedName name="item4.2">'[6]COMPOSIÇÃO CUSTO'!#REF!</definedName>
    <definedName name="item4.3">'[6]COMPOSIÇÃO CUSTO'!#REF!</definedName>
    <definedName name="item4.4">'[6]COMPOSIÇÃO CUSTO'!#REF!</definedName>
    <definedName name="item4.5">'[6]COMPOSIÇÃO CUSTO'!#REF!</definedName>
    <definedName name="item4.6">'[6]COMPOSIÇÃO CUSTO'!#REF!</definedName>
    <definedName name="item4.7">'[6]COMPOSIÇÃO CUSTO'!#REF!</definedName>
    <definedName name="item5.1">'[6]COMPOSIÇÃO CUSTO'!#REF!</definedName>
    <definedName name="item5.2">'[6]COMPOSIÇÃO CUSTO'!#REF!</definedName>
    <definedName name="item5.3">'[6]COMPOSIÇÃO CUSTO'!#REF!</definedName>
    <definedName name="item5.4">'[6]COMPOSIÇÃO CUSTO'!#REF!</definedName>
    <definedName name="item5.5">'[6]COMPOSIÇÃO CUSTO'!#REF!</definedName>
    <definedName name="item5.6">'[6]COMPOSIÇÃO CUSTO'!#REF!</definedName>
    <definedName name="item5.7">'[6]COMPOSIÇÃO CUSTO'!#REF!</definedName>
    <definedName name="item6.1">'[6]COMPOSIÇÃO CUSTO'!#REF!</definedName>
    <definedName name="item6.2">'[6]COMPOSIÇÃO CUSTO'!#REF!</definedName>
    <definedName name="item6.3">'[6]COMPOSIÇÃO CUSTO'!#REF!</definedName>
    <definedName name="item6.4">'[6]COMPOSIÇÃO CUSTO'!#REF!</definedName>
    <definedName name="item6.5">'[6]COMPOSIÇÃO CUSTO'!#REF!</definedName>
    <definedName name="item7.1">'[6]COMPOSIÇÃO CUSTO'!#REF!</definedName>
    <definedName name="item7.10">'[6]COMPOSIÇÃO CUSTO'!#REF!</definedName>
    <definedName name="item7.11">'[6]COMPOSIÇÃO CUSTO'!#REF!</definedName>
    <definedName name="item7.12">'[6]COMPOSIÇÃO CUSTO'!#REF!</definedName>
    <definedName name="item7.13">'[6]COMPOSIÇÃO CUSTO'!#REF!</definedName>
    <definedName name="item7.14">'[6]COMPOSIÇÃO CUSTO'!#REF!</definedName>
    <definedName name="item7.15">'[6]COMPOSIÇÃO CUSTO'!#REF!</definedName>
    <definedName name="item7.16">'[6]COMPOSIÇÃO CUSTO'!#REF!</definedName>
    <definedName name="item7.17">'[6]COMPOSIÇÃO CUSTO'!#REF!</definedName>
    <definedName name="item7.18">'[6]COMPOSIÇÃO CUSTO'!#REF!</definedName>
    <definedName name="item7.19">'[6]COMPOSIÇÃO CUSTO'!#REF!</definedName>
    <definedName name="item7.2">'[6]COMPOSIÇÃO CUSTO'!#REF!</definedName>
    <definedName name="item7.3">'[6]COMPOSIÇÃO CUSTO'!#REF!</definedName>
    <definedName name="item7.4">'[6]COMPOSIÇÃO CUSTO'!#REF!</definedName>
    <definedName name="item7.5">'[6]COMPOSIÇÃO CUSTO'!#REF!</definedName>
    <definedName name="item7.6">'[6]COMPOSIÇÃO CUSTO'!#REF!</definedName>
    <definedName name="item7.7">'[6]COMPOSIÇÃO CUSTO'!#REF!</definedName>
    <definedName name="item7.8">'[6]COMPOSIÇÃO CUSTO'!#REF!</definedName>
    <definedName name="item7.9">'[6]COMPOSIÇÃO CUSTO'!#REF!</definedName>
    <definedName name="item8.1">'[6]COMPOSIÇÃO CUSTO'!#REF!</definedName>
    <definedName name="item8.2">'[6]COMPOSIÇÃO CUSTO'!#REF!</definedName>
    <definedName name="item8.3">'[6]COMPOSIÇÃO CUSTO'!#REF!</definedName>
    <definedName name="item8.4">'[6]COMPOSIÇÃO CUSTO'!#REF!</definedName>
    <definedName name="item8.5">'[6]COMPOSIÇÃO CUSTO'!#REF!</definedName>
    <definedName name="item8.6">'[6]COMPOSIÇÃO CUSTO'!#REF!</definedName>
    <definedName name="item9.1">'[6]COMPOSIÇÃO CUSTO'!#REF!</definedName>
    <definedName name="item9.2">'[6]COMPOSIÇÃO CUSTO'!#REF!</definedName>
    <definedName name="item9.3">'[6]COMPOSIÇÃO CUSTO'!#REF!</definedName>
    <definedName name="item9.4">'[6]COMPOSIÇÃO CUSTO'!#REF!</definedName>
    <definedName name="item9.5">'[6]COMPOSIÇÃO CUSTO'!#REF!</definedName>
    <definedName name="item9.6">'[6]COMPOSIÇÃO CUSTO'!#REF!</definedName>
    <definedName name="item9.7">'[6]COMPOSIÇÃO CUSTO'!#REF!</definedName>
    <definedName name="item9.8">'[6]COMPOSIÇÃO CUSTO'!#REF!</definedName>
    <definedName name="item9.9">'[6]COMPOSIÇÃO CUSTO'!#REF!</definedName>
    <definedName name="itm10.2">'[6]COMPOSIÇÃO CUSTO'!#REF!</definedName>
    <definedName name="Jd" localSheetId="1">#REF!</definedName>
    <definedName name="Jd">#REF!</definedName>
    <definedName name="JJ" localSheetId="1">[4]CUBACAO!#REF!</definedName>
    <definedName name="JJ">[4]CUBACAO!#REF!</definedName>
    <definedName name="JJJ" localSheetId="1">[4]CUBACAO!#REF!</definedName>
    <definedName name="JJJ">[4]CUBACAO!#REF!</definedName>
    <definedName name="Jm" localSheetId="1">#REF!</definedName>
    <definedName name="Jm">#REF!</definedName>
    <definedName name="KKK" localSheetId="1">[4]CUBACAO!#REF!</definedName>
    <definedName name="KKK">[4]CUBACAO!#REF!</definedName>
    <definedName name="LEO" localSheetId="1">#REF!</definedName>
    <definedName name="LEO">#REF!</definedName>
    <definedName name="LL" localSheetId="1">[4]CUBACAO!#REF!</definedName>
    <definedName name="LL">[4]CUBACAO!#REF!</definedName>
    <definedName name="LLL" localSheetId="1">[4]CUBACAO!#REF!</definedName>
    <definedName name="LLL">[4]CUBACAO!#REF!</definedName>
    <definedName name="Lucro" localSheetId="1">#REF!</definedName>
    <definedName name="Lucro">#REF!</definedName>
    <definedName name="m" localSheetId="1">#REF!</definedName>
    <definedName name="m">#REF!</definedName>
    <definedName name="MM" localSheetId="1">[4]CUBACAO!#REF!</definedName>
    <definedName name="MM">[4]CUBACAO!#REF!</definedName>
    <definedName name="MMM" localSheetId="1">[4]CUBACAO!#REF!</definedName>
    <definedName name="MMM">[4]CUBACAO!#REF!</definedName>
    <definedName name="n" localSheetId="1">#REF!</definedName>
    <definedName name="n">#REF!</definedName>
    <definedName name="NN" localSheetId="1">[4]CUBACAO!#REF!</definedName>
    <definedName name="NN">[4]CUBACAO!#REF!</definedName>
    <definedName name="NNN" localSheetId="1">[4]CUBACAO!#REF!</definedName>
    <definedName name="NNN">[4]CUBACAO!#REF!</definedName>
    <definedName name="OAO" localSheetId="1">#REF!</definedName>
    <definedName name="OAO">#REF!</definedName>
    <definedName name="OO" localSheetId="1">[4]CUBACAO!#REF!</definedName>
    <definedName name="OO">[4]CUBACAO!#REF!</definedName>
    <definedName name="OOO" localSheetId="1">[4]CUBACAO!#REF!</definedName>
    <definedName name="OOO">[4]CUBACAO!#REF!</definedName>
    <definedName name="Placas_de_sinalização_vertical___SENTIDO_DA_VIA_PARE">[7]Memória!$D$45</definedName>
    <definedName name="Plan_ajustada" localSheetId="1">[8]Composição!#REF!</definedName>
    <definedName name="Plan_ajustada">[8]Composição!#REF!</definedName>
    <definedName name="PP" localSheetId="1">[4]CUBACAO!#REF!</definedName>
    <definedName name="PP">[4]CUBACAO!#REF!</definedName>
    <definedName name="QQ" localSheetId="1">[4]CUBACAO!#REF!</definedName>
    <definedName name="QQ">[4]CUBACAO!#REF!</definedName>
    <definedName name="RR" localSheetId="1">[4]CUBACAO!#REF!</definedName>
    <definedName name="RR">[4]CUBACAO!#REF!</definedName>
    <definedName name="SOMA" localSheetId="1">#REF!</definedName>
    <definedName name="SOMA">#REF!</definedName>
    <definedName name="SS" localSheetId="1">[4]CUBACAO!#REF!</definedName>
    <definedName name="SS">[4]CUBACAO!#REF!</definedName>
    <definedName name="T" localSheetId="1">#REF!</definedName>
    <definedName name="T">#REF!</definedName>
    <definedName name="_xlnm.Print_Titles" localSheetId="0">P.O!$2:$10</definedName>
    <definedName name="TT" localSheetId="1">[4]CUBACAO!#REF!</definedName>
    <definedName name="TT">[4]CUBACAO!#REF!</definedName>
    <definedName name="UU" localSheetId="1">[4]CUBACAO!#REF!</definedName>
    <definedName name="UU">[4]CUBACAO!#REF!</definedName>
    <definedName name="VV" localSheetId="1">[4]CUBACAO!#REF!</definedName>
    <definedName name="VV">[4]CUBACAO!#REF!</definedName>
    <definedName name="WW" localSheetId="1">[4]CUBACAO!#REF!</definedName>
    <definedName name="WW">[4]CUBACAO!#REF!</definedName>
    <definedName name="XX">[4]CUBACAO!#REF!</definedName>
    <definedName name="YY">[4]CUBACAO!#REF!</definedName>
    <definedName name="ZZ">[4]CUBACAO!#REF!</definedName>
  </definedNames>
  <calcPr calcId="124519"/>
</workbook>
</file>

<file path=xl/calcChain.xml><?xml version="1.0" encoding="utf-8"?>
<calcChain xmlns="http://schemas.openxmlformats.org/spreadsheetml/2006/main">
  <c r="I44" i="1"/>
  <c r="J38"/>
  <c r="J42"/>
  <c r="J41"/>
  <c r="J40"/>
  <c r="J39"/>
  <c r="J34"/>
  <c r="J37"/>
  <c r="J36"/>
  <c r="J35"/>
  <c r="J33"/>
  <c r="J32"/>
  <c r="J31"/>
  <c r="J30"/>
  <c r="J29" s="1"/>
  <c r="J25"/>
  <c r="J28"/>
  <c r="J27"/>
  <c r="J26"/>
  <c r="G27"/>
  <c r="J24"/>
  <c r="J23" s="1"/>
  <c r="J21"/>
  <c r="J22"/>
  <c r="G22"/>
  <c r="G20"/>
  <c r="J20" s="1"/>
  <c r="G19"/>
  <c r="J19" s="1"/>
  <c r="G18"/>
  <c r="J18" s="1"/>
  <c r="J16"/>
  <c r="J15" s="1"/>
  <c r="G16"/>
  <c r="J12"/>
  <c r="G14"/>
  <c r="J14" s="1"/>
  <c r="G13"/>
  <c r="J13" s="1"/>
  <c r="F25" i="15"/>
  <c r="F14"/>
  <c r="F11"/>
  <c r="J17" i="1" l="1"/>
  <c r="J11"/>
  <c r="F20" i="15" l="1"/>
  <c r="F18"/>
  <c r="F17"/>
  <c r="F16"/>
  <c r="F12"/>
  <c r="C23" i="4" l="1"/>
  <c r="C29" l="1"/>
  <c r="H6" i="1" l="1"/>
</calcChain>
</file>

<file path=xl/sharedStrings.xml><?xml version="1.0" encoding="utf-8"?>
<sst xmlns="http://schemas.openxmlformats.org/spreadsheetml/2006/main" count="387" uniqueCount="194">
  <si>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</si>
  <si>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</si>
  <si>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</si>
  <si>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</si>
  <si>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</si>
  <si>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</si>
  <si>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</si>
  <si>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</si>
  <si>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</si>
  <si>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SINAPI</t>
  </si>
  <si>
    <t>m²</t>
  </si>
  <si>
    <t>Data Base :</t>
  </si>
  <si>
    <t>Total geral:</t>
  </si>
  <si>
    <t>ESTADO DA PARAÍBA</t>
  </si>
  <si>
    <t>BDI CONST:</t>
  </si>
  <si>
    <t>COMPOSIÇÃO DE B.D.I. - CONSTRUÇÃO</t>
  </si>
  <si>
    <t>CÁLCULO DE BDI</t>
  </si>
  <si>
    <t>Construção de Edifícios</t>
  </si>
  <si>
    <t xml:space="preserve">Rodovias e Ferrovias - Infra Urbana, praças, calçadas, etc. </t>
  </si>
  <si>
    <t>Abastecimento de Água, Coleta de Esgoto</t>
  </si>
  <si>
    <t>Fornecimento de materiais e equipamentos</t>
  </si>
  <si>
    <t>Construção e Manutenção de Estações e Redes de Distribuição de Energia Elétrica</t>
  </si>
  <si>
    <t>Portuárias, Marítimas e Fluviais</t>
  </si>
  <si>
    <t>Item componente do BDI</t>
  </si>
  <si>
    <t>% Informado</t>
  </si>
  <si>
    <t>1ºQ</t>
  </si>
  <si>
    <t>Médio</t>
  </si>
  <si>
    <t>3º Q</t>
  </si>
  <si>
    <t>Administração Central ( AC )</t>
  </si>
  <si>
    <t>7.85</t>
  </si>
  <si>
    <t>Seguro (S) e Garantia (G)</t>
  </si>
  <si>
    <t>Risco (R)</t>
  </si>
  <si>
    <t>Despesas Financeiras (DF)</t>
  </si>
  <si>
    <t>Lucro (L)</t>
  </si>
  <si>
    <t>Impostos (I) - PIS, COFINS, ISSQN E CPRB</t>
  </si>
  <si>
    <t>Conforme Legislação Específica</t>
  </si>
  <si>
    <t>Observações</t>
  </si>
  <si>
    <t>VALORES DE BDI POR TIPO DE OBRA</t>
  </si>
  <si>
    <t>1) Preencher apenas a coluna % Informado (Coluna B)</t>
  </si>
  <si>
    <t>Tipo de Obra</t>
  </si>
  <si>
    <t>3) O cálculo do BDI se baseia na fórmula abaixo utilizada pelo Acórdão 2622/13 do TCU, conforme CE GEPAD 354/2013 de 17/10/2013.</t>
  </si>
  <si>
    <t>Construção de Rodovias e Ferrovias - Infra Urbana, praças, etc.</t>
  </si>
  <si>
    <t>B.D.I  =</t>
  </si>
  <si>
    <t>Rede de Abastecimento de Água, Coleta de Esgotos</t>
  </si>
  <si>
    <t>Fórmula Utilizada:</t>
  </si>
  <si>
    <t>Estações e Redes de Distribuição de Energia Elétrica</t>
  </si>
  <si>
    <t>Obras Portuárias, Marítimas e Fluviais</t>
  </si>
  <si>
    <t>Fornecimento de Materiais e Equipamentos</t>
  </si>
  <si>
    <t>Observações sobre os % informados no cálculo do BDI, neste caso:</t>
  </si>
  <si>
    <t>OBRAS DE REDES DE ÁGUA E ESGOTO</t>
  </si>
  <si>
    <t>OS VALORES % INFORMADO ENQUADRAM-SE NOS LIMITES DO ACÓRDÃO 2622/2013-TCU-PLENÁRIO</t>
  </si>
  <si>
    <t>OS VALORES % INFORMADO DE AC,DF E L ESTÃO NOS VALORES MÁXIMOS DOS LIMITES DO ACÓRDÃO 2622/2013-TCU-PLENÁRIO</t>
  </si>
  <si>
    <t>OS VALORES % INFORMADO DE S+G E R FORAM CONSIDERADOS ZERADOS OU SEJA, ABAIXO DO MÍNIMO DOS LIMITES DO ACÓRDÃO 2622/2013-TCU-PLENÁRIO</t>
  </si>
  <si>
    <t>Contrato:</t>
  </si>
  <si>
    <t>Recurso Próprio</t>
  </si>
  <si>
    <t>ORSE</t>
  </si>
  <si>
    <t>DESCRIÇÃO</t>
  </si>
  <si>
    <t>ELEMENTO VAZADO</t>
  </si>
  <si>
    <t>ID</t>
  </si>
  <si>
    <t xml:space="preserve">DIMENSÕES </t>
  </si>
  <si>
    <t>ALTURA</t>
  </si>
  <si>
    <t>LARGURA</t>
  </si>
  <si>
    <t>J32</t>
  </si>
  <si>
    <t>J28</t>
  </si>
  <si>
    <t>J30</t>
  </si>
  <si>
    <t>J33</t>
  </si>
  <si>
    <t>J31</t>
  </si>
  <si>
    <t>J07</t>
  </si>
  <si>
    <t>JANELA DE MADEIRA</t>
  </si>
  <si>
    <t>PORTA DE MADEIRA</t>
  </si>
  <si>
    <t>P02</t>
  </si>
  <si>
    <t>P03</t>
  </si>
  <si>
    <t>QUADRO DE ESQUADRIAS (IDENTIFICAÇÃO)</t>
  </si>
  <si>
    <t>TOTAL GERAL</t>
  </si>
  <si>
    <t>DEMOLIÇÕES/REMOÇÕES</t>
  </si>
  <si>
    <r>
      <t>OBRA:</t>
    </r>
    <r>
      <rPr>
        <sz val="12"/>
        <rFont val="Arial Narrow"/>
        <family val="2"/>
      </rPr>
      <t xml:space="preserve">                    </t>
    </r>
  </si>
  <si>
    <t>MUNICÍPIO:</t>
  </si>
  <si>
    <t>ENDEREÇO:</t>
  </si>
  <si>
    <t>1.1</t>
  </si>
  <si>
    <t>2.1</t>
  </si>
  <si>
    <t>ESTADO DA PARAÍBA                                                                                                                                                                                                                                            PREFEITURA MUNICIPAL DE ITABAIANA-PB</t>
  </si>
  <si>
    <t>ITABAIANA - PB</t>
  </si>
  <si>
    <t>PREFEITURA MUNICIPAL DE ITABAIANA-PB</t>
  </si>
  <si>
    <t>MUNICÍPIO: ITABAIANA-PB</t>
  </si>
  <si>
    <r>
      <t xml:space="preserve">CONTRATO:  </t>
    </r>
    <r>
      <rPr>
        <b/>
        <sz val="10"/>
        <rFont val="Arial Narrow"/>
        <family val="2"/>
      </rPr>
      <t>RECURSO PRÓPRIO</t>
    </r>
  </si>
  <si>
    <t>Obra</t>
  </si>
  <si>
    <t>Bancos</t>
  </si>
  <si>
    <t>B.D.I.</t>
  </si>
  <si>
    <t>PERÍODO DE EXECUÇÃO</t>
  </si>
  <si>
    <t xml:space="preserve">VALORES DO CONTRATO </t>
  </si>
  <si>
    <t>30 DIAS</t>
  </si>
  <si>
    <t>60 DIAS</t>
  </si>
  <si>
    <t>90 DIAS</t>
  </si>
  <si>
    <t>120 DIAS</t>
  </si>
  <si>
    <t>Cronograma Físico -Financeiro</t>
  </si>
  <si>
    <t>PLANILHA ORÇAMENTÁRIA SINTÉTICA</t>
  </si>
  <si>
    <t>2) Os Tributos normalmente aplicáveis são: PIS (O,65%), COFINS (3,00%), ISS (2,00% conforme declaração em anexo), CPRB (4,50%).</t>
  </si>
  <si>
    <t>SINAPI - SISTEMA NACIONAL DE PESQUISA DE CUSTOS E ÍNDICES DA CONSTRUÇÃO CIVIL 1 / ORSE NOV-2022                                                                              ENCARGOS SOCIAIS DESONERADOS: 84,05% (HORA) 46,32%(MÊS) Data base: Janeiro de 2023</t>
  </si>
  <si>
    <t>De R$ 0,01 a R$ 55.923,19</t>
  </si>
  <si>
    <t>SINAPI - 01/2023 - Paraíba
ORSE - 11/2022 - Sergipe</t>
  </si>
  <si>
    <t>De R$ 55.923,20 a R$ 111.846,39</t>
  </si>
  <si>
    <t>De R$ 111.846,40 a R$ 167.769,58</t>
  </si>
  <si>
    <t>De R$ 167.769,59 a R$ 223.692,77</t>
  </si>
  <si>
    <t>ESTADO DA PARAÍBA                                                                                                                                                                                                                                                                                                                                                           PREFEITURA MUNICIPAL DE ITABAIANA - PB</t>
  </si>
  <si>
    <t>OBRA:</t>
  </si>
  <si>
    <t>BDI CONSTRUÇÃO: 25,00%</t>
  </si>
  <si>
    <t>ENCARGOS SOCIAIS DESONERADOS: 115,83%(HORA) 72,25%(MÊS)</t>
  </si>
  <si>
    <t>Memória de Cálculo</t>
  </si>
  <si>
    <t>1.0</t>
  </si>
  <si>
    <t>2.0</t>
  </si>
  <si>
    <t>UN</t>
  </si>
  <si>
    <t>3.0</t>
  </si>
  <si>
    <t>3.1</t>
  </si>
  <si>
    <t>3.2</t>
  </si>
  <si>
    <t>OBRA: MANUTENÇÃO DA ESCOLA MUNICIPAL MIGUEL ÂNGELO S. DANTAS</t>
  </si>
  <si>
    <t>MANUTENÇÃO DA MANUTENÇÃO DA ESCOLA MUNICIPAL MIGUEL ÂNGELO S. DANTAS</t>
  </si>
  <si>
    <t>MANUTENÇÃO DA ESCOLA MUNICIPAL MIGUEL ÂNGELO S. DANTAS</t>
  </si>
  <si>
    <t>AV. DRº AGLAIR DA SILVA, BREJINHO</t>
  </si>
  <si>
    <t>DEMOLIÇÃO DE REVESTIMENTO CERÂMICO, DE FORMA MANUAL, SEM
REAPROVEITAMENTO.</t>
  </si>
  <si>
    <t>Demolição de piso de alta resistência</t>
  </si>
  <si>
    <t>área enfrente aos banheiros (1,65 x 7,37)</t>
  </si>
  <si>
    <t>Demolição de madeiramento em coberturas com telhas cerâmicas</t>
  </si>
  <si>
    <t>1.2</t>
  </si>
  <si>
    <t>1.3</t>
  </si>
  <si>
    <t>INFRAESTRUTURA</t>
  </si>
  <si>
    <t>LASTRO DE CONCRETO MAGRO, APLICADO EM BLOCOS DE COROAMENTO OU SAPATAS, ESPESSURA DE 5 CM. AF_08/2017</t>
  </si>
  <si>
    <t>M</t>
  </si>
  <si>
    <t>Trama de madeira composta por ripas, caibros e terças para telhados de até 2
águas para telha cerâmica capa-canal, incluso transporte vertical. af_07/2019</t>
  </si>
  <si>
    <t>TELHAMENTO COM TELHA CERÂMICA CAPA-CANAL, TIPO COLONIAL,
COM ATÉ 2 ÁGUAS, INCLUSO TRANSPORTE VERTICAL. AF_07/2019</t>
  </si>
  <si>
    <t>Manta de alumínio, subcobertura de telhado, Freshfoil da Tégula ou similar</t>
  </si>
  <si>
    <t>3.3</t>
  </si>
  <si>
    <t>área enfrente aos banheiros (1,70 x 7,40)</t>
  </si>
  <si>
    <t>área enfrente aos banheiros (7,40 x 0,50)</t>
  </si>
  <si>
    <t>4.0</t>
  </si>
  <si>
    <t>FORRO</t>
  </si>
  <si>
    <t>4.1</t>
  </si>
  <si>
    <t>FORRO EM PLACAS DE GESSO, PARA AMBIENTES COMERCIAIS.
AF_05/2017_P</t>
  </si>
  <si>
    <t>banheiro femenino (2,90) + banheiro masculino (2,90) + banheiro novo dos professores (5,70)</t>
  </si>
  <si>
    <t>5.0</t>
  </si>
  <si>
    <t>REVESTIMENTO</t>
  </si>
  <si>
    <t>5.1</t>
  </si>
  <si>
    <t>Revestimento cerâmico para paredes internas com placas tipo esmaltada extra
de dimensões 33x45 cm aplicadas em ambientes de área maior que 5 m² na altura inteira das paredes. af_06/2014</t>
  </si>
  <si>
    <t>banheiro femenino ((2,00 + 1,20 + 1,45 +1,45) x 2,40) + banheiro masculino ((2,00 + 1,20 + 1,45 +1,45) x 2,40)</t>
  </si>
  <si>
    <t>área enfrente aos banheiros (1,65 x 7,37) + banheiro novo dos professores (5,70 m2) + banheiro femenino (2,90) + banheiro masculino (2,90)</t>
  </si>
  <si>
    <t xml:space="preserve">banheiro novo dos professores (5,70 m2) + banheiro femenino (2,90) + banheiro masculino (2,90) </t>
  </si>
  <si>
    <t>CONTRAPISO EM ARGAMASSA TRAÇO 1:4 (CIMENTO E AREIA), PREPARO
MECÂNICO COM BETONEIRA 400 L, APLICADO EM ÁREAS SECAS SOBRE LAJE, ADERIDO, ESPESSURA 2CM. AF_06/2014</t>
  </si>
  <si>
    <t>6.0</t>
  </si>
  <si>
    <t>6.1</t>
  </si>
  <si>
    <t>PAVIMENTAÇÃO</t>
  </si>
  <si>
    <t>6.2</t>
  </si>
  <si>
    <t>EXECUÇÃO DE PÁTIO/ESTACIONAMENTO EM PISO INTERTRAVADO, COM
BLOCO RETANGULAR COR NATURAL DE 20 X 10 CM, ESPESSURA 6 CM. AF_12/2015</t>
  </si>
  <si>
    <t>6.3</t>
  </si>
  <si>
    <t>área na frente dos banheiros (1,65 x 7,37) + pátio lateal direita (7,35 x 8,10)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</si>
  <si>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</si>
  <si>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pátio lateal direita.</t>
  </si>
  <si>
    <t>7.0</t>
  </si>
  <si>
    <t>INSTALAÇÕES ELÉTRICAS</t>
  </si>
  <si>
    <t>Ponto de interruptor 01 seção (1 s) embutido com eletroduto de pvc flexível
sanfonado Ø 3/4"</t>
  </si>
  <si>
    <t>pt</t>
  </si>
  <si>
    <t>banheiro femenino + banheiro masculino + banheiro novo dos professores + área enfrente aos banheiros</t>
  </si>
  <si>
    <t>banheiro novo dos professores ((8,90 x 2,40) + 5,70) + banheiro femenino ((6,10 x 2,40) + 2,90) + banheiro masculino ((6,10 x 2,40) + 2,90) + fachada dos banheiros fem/mas ((7,40 x 2,50) - (3,36))</t>
  </si>
  <si>
    <t>Revisão de ponto de luz tipo 1, em teto ou parede</t>
  </si>
  <si>
    <t>Revisão de ponto de interruptor com reposição do interruptor e fiação</t>
  </si>
  <si>
    <t>Revisão de ponto de tomada simples com reposição da tomada e da fiação</t>
  </si>
  <si>
    <t>demais áreas</t>
  </si>
  <si>
    <t>7.1</t>
  </si>
  <si>
    <t>7.2</t>
  </si>
  <si>
    <t>7.3</t>
  </si>
  <si>
    <t>7.4</t>
  </si>
  <si>
    <t>8.0</t>
  </si>
  <si>
    <t>INSTALAÇÕES HIDROSSANITÁRIAS</t>
  </si>
  <si>
    <t>Ponto de esgoto com tubo de pvc rígido soldável de Ø 100 mm (vaso sanitário)</t>
  </si>
  <si>
    <t>Ponto de esgoto com tubo de pvc rígido soldável de  Ø 40 mm (lavatórios,
mictórios, ralos sifonados, etc...)</t>
  </si>
  <si>
    <t>un</t>
  </si>
  <si>
    <t>Ponto de água fria embutido, c/material pvc rígido roscável Ø 3/4"</t>
  </si>
  <si>
    <t>banheiro femenino (01) + banheiro masculino (01) + banheiro novo dos professores (01)</t>
  </si>
  <si>
    <t>banheiro femenino (02) + banheiro masculino (02) + banheiro novo dos professores (02)</t>
  </si>
  <si>
    <t>8.1</t>
  </si>
  <si>
    <t>8.2</t>
  </si>
  <si>
    <t>8.3</t>
  </si>
  <si>
    <t>9.0</t>
  </si>
  <si>
    <t>LOUÇAS E METAIS</t>
  </si>
  <si>
    <t>VASO SANITÁRIO SIFONADO COM CAIXA ACOPLADA LOUÇA BRANCA,
INCLUSO ENGATE FLEXÍVEL EM PLÁSTICO BRANCO, 1/2  X 40CM - FORNECIMENTO E INSTALAÇÃO. AF_01/2020</t>
  </si>
  <si>
    <t>BARRA DE APOIO RETA, EM ACO INOX POLIDO, COMPRIMENTO 80CM,
DIAMETRO MINIMO 3 CM</t>
  </si>
  <si>
    <t>Chuveiro simples de plástico (herc ref 1980 ou similar), c/ registro de pressão de
pvc</t>
  </si>
  <si>
    <t>banheiro novo dos professores (02)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</si>
  <si>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</si>
  <si>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9.1</t>
  </si>
  <si>
    <t>9.2</t>
  </si>
  <si>
    <t>9.3</t>
  </si>
  <si>
    <t>9.4</t>
  </si>
  <si>
    <t>COBERTURA</t>
  </si>
  <si>
    <t>EXECUÇÃO DE PÁTIO/ESTACIONAMENTO EM PISO INTERTRAVADO, COM BLOCO RETANGULAR COR NATURAL DE 20 X 10 CM, ESPESSURA 6 CM. AF_12/2015</t>
  </si>
  <si>
    <t>Chuveiro simples de plástico (herc ref 1980 ou similar), c/ registro de pressão de pvc</t>
  </si>
</sst>
</file>

<file path=xl/styles.xml><?xml version="1.0" encoding="utf-8"?>
<styleSheet xmlns="http://schemas.openxmlformats.org/spreadsheetml/2006/main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&quot;R$&quot;\ #,##0.00"/>
    <numFmt numFmtId="166" formatCode="_(* #,##0.00_);_(* \(#,##0.00\);_(* \-??_);_(@_)"/>
    <numFmt numFmtId="167" formatCode="_(&quot;R$&quot;* #,##0.00_);_(&quot;R$&quot;* \(#,##0.00\);_(&quot;R$&quot;* &quot;-&quot;??_);_(@_)"/>
    <numFmt numFmtId="168" formatCode="_(* #,##0.00_);_(* \(#,##0.00\);_(* &quot;-&quot;??_);_(@_)"/>
  </numFmts>
  <fonts count="40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1"/>
      <name val="Arial"/>
      <family val="1"/>
    </font>
    <font>
      <b/>
      <sz val="12"/>
      <name val="Arial Narrow"/>
      <family val="2"/>
    </font>
    <font>
      <b/>
      <sz val="14"/>
      <name val="Arial Narrow"/>
      <family val="2"/>
    </font>
    <font>
      <b/>
      <sz val="12"/>
      <color theme="0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9"/>
      <name val="Arial Narrow"/>
      <family val="2"/>
    </font>
    <font>
      <b/>
      <sz val="16"/>
      <name val="Arial Narrow"/>
      <family val="2"/>
    </font>
    <font>
      <b/>
      <sz val="20"/>
      <name val="Arial Narrow"/>
      <family val="2"/>
    </font>
    <font>
      <b/>
      <sz val="9"/>
      <name val="Arial Narrow"/>
      <family val="2"/>
    </font>
    <font>
      <sz val="16"/>
      <name val="Arial Narrow"/>
      <family val="2"/>
    </font>
    <font>
      <b/>
      <u/>
      <sz val="10"/>
      <name val="Arial Narrow"/>
      <family val="2"/>
    </font>
    <font>
      <b/>
      <sz val="12"/>
      <name val="Arial"/>
      <family val="1"/>
    </font>
    <font>
      <sz val="10"/>
      <name val="Arial"/>
    </font>
    <font>
      <b/>
      <sz val="12"/>
      <color rgb="FF000000"/>
      <name val="Arial"/>
      <family val="2"/>
    </font>
    <font>
      <b/>
      <sz val="12"/>
      <color rgb="FF000000"/>
      <name val="Arial"/>
      <family val="1"/>
    </font>
    <font>
      <sz val="12"/>
      <color rgb="FF000000"/>
      <name val="Arial"/>
      <family val="2"/>
    </font>
    <font>
      <b/>
      <sz val="10"/>
      <color theme="1"/>
      <name val="Arial Narrow"/>
      <family val="2"/>
    </font>
    <font>
      <sz val="12"/>
      <name val="Arial"/>
      <family val="1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1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darkTrellis">
        <fgColor theme="1" tint="4.9989318521683403E-2"/>
        <bgColor theme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55"/>
      </patternFill>
    </fill>
    <fill>
      <patternFill patternType="solid">
        <fgColor indexed="27"/>
        <bgColor indexed="41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55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94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double">
        <color indexed="64"/>
      </top>
      <bottom style="double">
        <color indexed="8"/>
      </bottom>
      <diagonal/>
    </border>
    <border>
      <left/>
      <right/>
      <top style="double">
        <color indexed="64"/>
      </top>
      <bottom style="double">
        <color indexed="8"/>
      </bottom>
      <diagonal/>
    </border>
    <border>
      <left/>
      <right style="double">
        <color indexed="64"/>
      </right>
      <top style="double">
        <color indexed="64"/>
      </top>
      <bottom style="double">
        <color indexed="8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 style="double">
        <color indexed="64"/>
      </right>
      <top style="double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double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25">
    <xf numFmtId="0" fontId="0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2" fillId="0" borderId="0"/>
    <xf numFmtId="166" fontId="22" fillId="0" borderId="0" applyFill="0" applyBorder="0" applyAlignment="0" applyProtection="0"/>
    <xf numFmtId="0" fontId="31" fillId="0" borderId="0"/>
    <xf numFmtId="167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168" fontId="22" fillId="0" borderId="0" applyFont="0" applyFill="0" applyBorder="0" applyAlignment="0" applyProtection="0"/>
    <xf numFmtId="0" fontId="22" fillId="0" borderId="0"/>
    <xf numFmtId="0" fontId="2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294">
    <xf numFmtId="0" fontId="0" fillId="0" borderId="0" xfId="0"/>
    <xf numFmtId="0" fontId="13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right" vertical="top" wrapText="1"/>
    </xf>
    <xf numFmtId="0" fontId="11" fillId="0" borderId="0" xfId="0" applyFont="1" applyFill="1" applyAlignment="1">
      <alignment horizontal="center" vertical="top" wrapText="1"/>
    </xf>
    <xf numFmtId="0" fontId="0" fillId="0" borderId="0" xfId="0" applyFill="1"/>
    <xf numFmtId="0" fontId="14" fillId="0" borderId="0" xfId="0" applyFont="1" applyFill="1" applyAlignment="1">
      <alignment vertical="top" wrapText="1"/>
    </xf>
    <xf numFmtId="0" fontId="0" fillId="0" borderId="0" xfId="0" applyFill="1" applyAlignment="1"/>
    <xf numFmtId="0" fontId="18" fillId="7" borderId="2" xfId="0" applyFont="1" applyFill="1" applyBorder="1" applyAlignment="1">
      <alignment vertical="center" wrapText="1"/>
    </xf>
    <xf numFmtId="0" fontId="18" fillId="7" borderId="3" xfId="0" applyFont="1" applyFill="1" applyBorder="1" applyAlignment="1">
      <alignment vertical="center" wrapText="1"/>
    </xf>
    <xf numFmtId="0" fontId="16" fillId="8" borderId="6" xfId="0" applyFont="1" applyFill="1" applyBorder="1" applyAlignment="1">
      <alignment horizontal="left" vertical="center" wrapText="1"/>
    </xf>
    <xf numFmtId="0" fontId="16" fillId="0" borderId="5" xfId="0" applyFont="1" applyBorder="1" applyAlignment="1"/>
    <xf numFmtId="0" fontId="21" fillId="0" borderId="0" xfId="0" applyFont="1" applyBorder="1" applyAlignment="1">
      <alignment wrapText="1"/>
    </xf>
    <xf numFmtId="0" fontId="18" fillId="7" borderId="5" xfId="0" applyFont="1" applyFill="1" applyBorder="1" applyAlignment="1">
      <alignment vertical="center" wrapText="1"/>
    </xf>
    <xf numFmtId="0" fontId="18" fillId="7" borderId="0" xfId="0" applyFont="1" applyFill="1" applyBorder="1" applyAlignment="1">
      <alignment vertical="center" wrapText="1"/>
    </xf>
    <xf numFmtId="2" fontId="16" fillId="0" borderId="12" xfId="0" applyNumberFormat="1" applyFont="1" applyFill="1" applyBorder="1" applyAlignment="1">
      <alignment horizontal="left"/>
    </xf>
    <xf numFmtId="10" fontId="19" fillId="0" borderId="7" xfId="3" applyNumberFormat="1" applyFont="1" applyBorder="1" applyAlignment="1" applyProtection="1">
      <alignment horizontal="right"/>
    </xf>
    <xf numFmtId="2" fontId="16" fillId="8" borderId="12" xfId="0" applyNumberFormat="1" applyFont="1" applyFill="1" applyBorder="1" applyAlignment="1">
      <alignment horizontal="left"/>
    </xf>
    <xf numFmtId="10" fontId="19" fillId="8" borderId="7" xfId="1" applyNumberFormat="1" applyFont="1" applyFill="1" applyBorder="1" applyAlignment="1" applyProtection="1">
      <alignment horizontal="right"/>
    </xf>
    <xf numFmtId="2" fontId="16" fillId="0" borderId="19" xfId="0" applyNumberFormat="1" applyFont="1" applyFill="1" applyBorder="1" applyAlignment="1">
      <alignment horizontal="right"/>
    </xf>
    <xf numFmtId="10" fontId="19" fillId="0" borderId="20" xfId="1" applyNumberFormat="1" applyFont="1" applyFill="1" applyBorder="1" applyAlignment="1" applyProtection="1">
      <alignment horizontal="right"/>
    </xf>
    <xf numFmtId="17" fontId="19" fillId="8" borderId="7" xfId="2" applyNumberFormat="1" applyFont="1" applyFill="1" applyBorder="1" applyAlignment="1">
      <alignment horizontal="right" vertical="center" wrapText="1"/>
    </xf>
    <xf numFmtId="164" fontId="19" fillId="0" borderId="11" xfId="2" applyNumberFormat="1" applyFont="1" applyBorder="1" applyAlignment="1">
      <alignment horizontal="right"/>
    </xf>
    <xf numFmtId="165" fontId="19" fillId="8" borderId="15" xfId="2" applyNumberFormat="1" applyFont="1" applyFill="1" applyBorder="1" applyAlignment="1">
      <alignment horizontal="right"/>
    </xf>
    <xf numFmtId="165" fontId="19" fillId="0" borderId="18" xfId="2" applyNumberFormat="1" applyFont="1" applyFill="1" applyBorder="1" applyAlignment="1">
      <alignment horizontal="right"/>
    </xf>
    <xf numFmtId="0" fontId="20" fillId="0" borderId="0" xfId="6" applyFont="1"/>
    <xf numFmtId="0" fontId="22" fillId="0" borderId="0" xfId="6"/>
    <xf numFmtId="0" fontId="20" fillId="9" borderId="23" xfId="6" applyFont="1" applyFill="1" applyBorder="1"/>
    <xf numFmtId="0" fontId="20" fillId="9" borderId="24" xfId="6" applyFont="1" applyFill="1" applyBorder="1" applyAlignment="1" applyProtection="1">
      <alignment horizontal="center"/>
      <protection locked="0"/>
    </xf>
    <xf numFmtId="0" fontId="23" fillId="9" borderId="24" xfId="6" applyFont="1" applyFill="1" applyBorder="1" applyAlignment="1" applyProtection="1">
      <alignment horizontal="left"/>
      <protection locked="0"/>
    </xf>
    <xf numFmtId="2" fontId="20" fillId="9" borderId="24" xfId="6" applyNumberFormat="1" applyFont="1" applyFill="1" applyBorder="1" applyAlignment="1" applyProtection="1">
      <alignment horizontal="right"/>
      <protection locked="0"/>
    </xf>
    <xf numFmtId="0" fontId="20" fillId="9" borderId="24" xfId="6" applyFont="1" applyFill="1" applyBorder="1" applyProtection="1"/>
    <xf numFmtId="0" fontId="20" fillId="0" borderId="24" xfId="6" applyFont="1" applyBorder="1" applyProtection="1"/>
    <xf numFmtId="0" fontId="20" fillId="0" borderId="24" xfId="6" applyFont="1" applyBorder="1"/>
    <xf numFmtId="0" fontId="20" fillId="0" borderId="25" xfId="6" applyFont="1" applyBorder="1"/>
    <xf numFmtId="0" fontId="20" fillId="9" borderId="26" xfId="6" applyFont="1" applyFill="1" applyBorder="1"/>
    <xf numFmtId="0" fontId="20" fillId="9" borderId="0" xfId="6" applyFont="1" applyFill="1" applyBorder="1" applyAlignment="1" applyProtection="1">
      <alignment horizontal="center"/>
      <protection locked="0"/>
    </xf>
    <xf numFmtId="0" fontId="20" fillId="9" borderId="0" xfId="6" applyFont="1" applyFill="1" applyBorder="1" applyAlignment="1" applyProtection="1">
      <alignment horizontal="left"/>
      <protection locked="0"/>
    </xf>
    <xf numFmtId="2" fontId="20" fillId="9" borderId="0" xfId="6" applyNumberFormat="1" applyFont="1" applyFill="1" applyBorder="1" applyAlignment="1" applyProtection="1">
      <alignment horizontal="right"/>
      <protection locked="0"/>
    </xf>
    <xf numFmtId="0" fontId="20" fillId="9" borderId="0" xfId="6" applyFont="1" applyFill="1" applyBorder="1" applyProtection="1"/>
    <xf numFmtId="0" fontId="20" fillId="0" borderId="27" xfId="6" applyFont="1" applyBorder="1"/>
    <xf numFmtId="0" fontId="24" fillId="9" borderId="26" xfId="6" applyFont="1" applyFill="1" applyBorder="1"/>
    <xf numFmtId="0" fontId="27" fillId="10" borderId="0" xfId="6" applyFont="1" applyFill="1" applyBorder="1" applyAlignment="1" applyProtection="1">
      <alignment horizontal="center"/>
      <protection locked="0"/>
    </xf>
    <xf numFmtId="0" fontId="24" fillId="0" borderId="0" xfId="6" applyFont="1" applyBorder="1" applyProtection="1"/>
    <xf numFmtId="0" fontId="24" fillId="0" borderId="0" xfId="6" applyFont="1" applyFill="1" applyBorder="1" applyProtection="1"/>
    <xf numFmtId="0" fontId="24" fillId="0" borderId="0" xfId="6" applyFont="1" applyFill="1" applyBorder="1" applyProtection="1">
      <protection locked="0"/>
    </xf>
    <xf numFmtId="0" fontId="24" fillId="0" borderId="0" xfId="6" applyFont="1" applyBorder="1"/>
    <xf numFmtId="0" fontId="24" fillId="0" borderId="27" xfId="6" applyFont="1" applyBorder="1"/>
    <xf numFmtId="0" fontId="24" fillId="0" borderId="0" xfId="6" applyFont="1" applyFill="1" applyBorder="1"/>
    <xf numFmtId="0" fontId="24" fillId="0" borderId="28" xfId="6" applyFont="1" applyBorder="1"/>
    <xf numFmtId="0" fontId="24" fillId="0" borderId="19" xfId="6" applyFont="1" applyBorder="1"/>
    <xf numFmtId="0" fontId="24" fillId="0" borderId="35" xfId="6" applyFont="1" applyBorder="1"/>
    <xf numFmtId="0" fontId="23" fillId="11" borderId="38" xfId="6" applyFont="1" applyFill="1" applyBorder="1" applyAlignment="1">
      <alignment vertical="center"/>
    </xf>
    <xf numFmtId="0" fontId="23" fillId="11" borderId="39" xfId="6" applyFont="1" applyFill="1" applyBorder="1" applyAlignment="1">
      <alignment horizontal="center" vertical="center"/>
    </xf>
    <xf numFmtId="0" fontId="23" fillId="11" borderId="40" xfId="6" applyFont="1" applyFill="1" applyBorder="1" applyAlignment="1">
      <alignment horizontal="center" vertical="center"/>
    </xf>
    <xf numFmtId="0" fontId="20" fillId="12" borderId="38" xfId="6" applyFont="1" applyFill="1" applyBorder="1" applyAlignment="1">
      <alignment vertical="center"/>
    </xf>
    <xf numFmtId="39" fontId="20" fillId="13" borderId="39" xfId="7" applyNumberFormat="1" applyFont="1" applyFill="1" applyBorder="1" applyAlignment="1" applyProtection="1">
      <alignment horizontal="center" vertical="center"/>
    </xf>
    <xf numFmtId="2" fontId="20" fillId="14" borderId="39" xfId="6" applyNumberFormat="1" applyFont="1" applyFill="1" applyBorder="1" applyAlignment="1">
      <alignment horizontal="center" vertical="center"/>
    </xf>
    <xf numFmtId="2" fontId="20" fillId="14" borderId="40" xfId="6" applyNumberFormat="1" applyFont="1" applyFill="1" applyBorder="1" applyAlignment="1">
      <alignment horizontal="center" vertical="center"/>
    </xf>
    <xf numFmtId="0" fontId="20" fillId="12" borderId="41" xfId="6" applyFont="1" applyFill="1" applyBorder="1" applyAlignment="1">
      <alignment vertical="center"/>
    </xf>
    <xf numFmtId="2" fontId="20" fillId="14" borderId="42" xfId="6" applyNumberFormat="1" applyFont="1" applyFill="1" applyBorder="1" applyAlignment="1">
      <alignment horizontal="center" vertical="center"/>
    </xf>
    <xf numFmtId="2" fontId="20" fillId="14" borderId="43" xfId="6" applyNumberFormat="1" applyFont="1" applyFill="1" applyBorder="1" applyAlignment="1">
      <alignment horizontal="center" vertical="center"/>
    </xf>
    <xf numFmtId="0" fontId="20" fillId="12" borderId="36" xfId="6" applyFont="1" applyFill="1" applyBorder="1" applyAlignment="1">
      <alignment vertical="center"/>
    </xf>
    <xf numFmtId="39" fontId="20" fillId="13" borderId="22" xfId="7" applyNumberFormat="1" applyFont="1" applyFill="1" applyBorder="1" applyAlignment="1" applyProtection="1">
      <alignment horizontal="center" vertical="center"/>
    </xf>
    <xf numFmtId="0" fontId="20" fillId="0" borderId="26" xfId="6" applyFont="1" applyBorder="1"/>
    <xf numFmtId="0" fontId="20" fillId="0" borderId="0" xfId="6" applyFont="1" applyBorder="1"/>
    <xf numFmtId="2" fontId="20" fillId="0" borderId="0" xfId="6" applyNumberFormat="1" applyFont="1" applyBorder="1"/>
    <xf numFmtId="2" fontId="20" fillId="0" borderId="0" xfId="6" applyNumberFormat="1" applyFont="1" applyBorder="1" applyAlignment="1">
      <alignment vertical="center"/>
    </xf>
    <xf numFmtId="0" fontId="20" fillId="0" borderId="0" xfId="6" applyFont="1" applyBorder="1" applyAlignment="1">
      <alignment vertical="center"/>
    </xf>
    <xf numFmtId="0" fontId="20" fillId="0" borderId="27" xfId="6" applyFont="1" applyBorder="1" applyAlignment="1">
      <alignment vertical="center"/>
    </xf>
    <xf numFmtId="0" fontId="23" fillId="0" borderId="44" xfId="6" applyFont="1" applyBorder="1" applyAlignment="1">
      <alignment horizontal="center" vertical="center"/>
    </xf>
    <xf numFmtId="0" fontId="23" fillId="0" borderId="29" xfId="6" applyFont="1" applyBorder="1" applyAlignment="1">
      <alignment horizontal="center" vertical="center"/>
    </xf>
    <xf numFmtId="0" fontId="23" fillId="0" borderId="30" xfId="6" applyFont="1" applyBorder="1" applyAlignment="1">
      <alignment horizontal="center" vertical="center"/>
    </xf>
    <xf numFmtId="166" fontId="20" fillId="15" borderId="48" xfId="7" applyFont="1" applyFill="1" applyBorder="1" applyAlignment="1">
      <alignment horizontal="center" vertical="center"/>
    </xf>
    <xf numFmtId="166" fontId="20" fillId="15" borderId="52" xfId="7" applyFont="1" applyFill="1" applyBorder="1" applyAlignment="1">
      <alignment horizontal="center" vertical="center"/>
    </xf>
    <xf numFmtId="0" fontId="28" fillId="0" borderId="26" xfId="6" applyFont="1" applyBorder="1" applyAlignment="1">
      <alignment horizontal="right" vertical="center"/>
    </xf>
    <xf numFmtId="10" fontId="28" fillId="0" borderId="0" xfId="7" applyNumberFormat="1" applyFont="1" applyFill="1" applyBorder="1" applyAlignment="1" applyProtection="1">
      <alignment vertical="center"/>
    </xf>
    <xf numFmtId="166" fontId="25" fillId="0" borderId="0" xfId="7" applyFont="1" applyFill="1" applyBorder="1" applyAlignment="1" applyProtection="1">
      <alignment vertical="center"/>
    </xf>
    <xf numFmtId="0" fontId="20" fillId="0" borderId="56" xfId="6" applyFont="1" applyBorder="1" applyAlignment="1">
      <alignment vertical="center"/>
    </xf>
    <xf numFmtId="0" fontId="20" fillId="0" borderId="57" xfId="6" applyFont="1" applyBorder="1" applyAlignment="1">
      <alignment vertical="center"/>
    </xf>
    <xf numFmtId="0" fontId="20" fillId="0" borderId="58" xfId="6" applyFont="1" applyBorder="1" applyAlignment="1">
      <alignment vertical="center"/>
    </xf>
    <xf numFmtId="0" fontId="20" fillId="0" borderId="26" xfId="6" applyFont="1" applyBorder="1" applyAlignment="1">
      <alignment vertical="center"/>
    </xf>
    <xf numFmtId="0" fontId="20" fillId="0" borderId="59" xfId="6" applyFont="1" applyBorder="1" applyAlignment="1">
      <alignment vertical="center"/>
    </xf>
    <xf numFmtId="166" fontId="20" fillId="15" borderId="63" xfId="7" applyFont="1" applyFill="1" applyBorder="1" applyAlignment="1">
      <alignment horizontal="center" vertical="center"/>
    </xf>
    <xf numFmtId="0" fontId="20" fillId="0" borderId="64" xfId="6" applyFont="1" applyBorder="1" applyAlignment="1">
      <alignment vertical="center"/>
    </xf>
    <xf numFmtId="0" fontId="20" fillId="0" borderId="65" xfId="6" applyFont="1" applyBorder="1" applyAlignment="1">
      <alignment vertical="center"/>
    </xf>
    <xf numFmtId="0" fontId="20" fillId="0" borderId="66" xfId="6" applyFont="1" applyBorder="1" applyAlignment="1">
      <alignment vertical="center"/>
    </xf>
    <xf numFmtId="0" fontId="23" fillId="8" borderId="67" xfId="6" applyFont="1" applyFill="1" applyBorder="1" applyAlignment="1">
      <alignment vertical="center"/>
    </xf>
    <xf numFmtId="0" fontId="20" fillId="8" borderId="68" xfId="6" applyFont="1" applyFill="1" applyBorder="1" applyAlignment="1">
      <alignment vertical="center"/>
    </xf>
    <xf numFmtId="0" fontId="29" fillId="0" borderId="26" xfId="6" applyFont="1" applyBorder="1" applyAlignment="1">
      <alignment vertical="center"/>
    </xf>
    <xf numFmtId="0" fontId="23" fillId="0" borderId="26" xfId="6" applyFont="1" applyBorder="1" applyAlignment="1">
      <alignment vertical="center"/>
    </xf>
    <xf numFmtId="0" fontId="23" fillId="0" borderId="67" xfId="6" applyFont="1" applyBorder="1" applyAlignment="1">
      <alignment vertical="center"/>
    </xf>
    <xf numFmtId="0" fontId="20" fillId="0" borderId="68" xfId="6" applyFont="1" applyBorder="1" applyAlignment="1">
      <alignment vertical="center"/>
    </xf>
    <xf numFmtId="0" fontId="20" fillId="0" borderId="69" xfId="6" applyFont="1" applyBorder="1" applyAlignment="1">
      <alignment vertical="center"/>
    </xf>
    <xf numFmtId="0" fontId="20" fillId="0" borderId="0" xfId="6" applyFont="1" applyAlignment="1">
      <alignment vertical="center"/>
    </xf>
    <xf numFmtId="0" fontId="0" fillId="0" borderId="0" xfId="0" applyAlignment="1">
      <alignment vertical="center"/>
    </xf>
    <xf numFmtId="0" fontId="5" fillId="2" borderId="74" xfId="0" applyFont="1" applyFill="1" applyBorder="1" applyAlignment="1">
      <alignment horizontal="left" vertical="center" wrapText="1"/>
    </xf>
    <xf numFmtId="0" fontId="7" fillId="4" borderId="75" xfId="0" applyFont="1" applyFill="1" applyBorder="1" applyAlignment="1">
      <alignment horizontal="right" vertical="center" wrapText="1"/>
    </xf>
    <xf numFmtId="0" fontId="5" fillId="2" borderId="75" xfId="0" applyFont="1" applyFill="1" applyBorder="1" applyAlignment="1">
      <alignment horizontal="left"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7" fillId="4" borderId="76" xfId="0" applyFont="1" applyFill="1" applyBorder="1" applyAlignment="1">
      <alignment horizontal="right" vertical="center" wrapText="1"/>
    </xf>
    <xf numFmtId="0" fontId="19" fillId="8" borderId="7" xfId="0" applyFont="1" applyFill="1" applyBorder="1" applyAlignment="1">
      <alignment horizontal="right"/>
    </xf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2" fontId="0" fillId="0" borderId="0" xfId="0" applyNumberFormat="1" applyAlignment="1">
      <alignment horizontal="center"/>
    </xf>
    <xf numFmtId="0" fontId="0" fillId="16" borderId="34" xfId="0" applyFill="1" applyBorder="1" applyAlignment="1">
      <alignment horizontal="center" vertical="center" wrapText="1"/>
    </xf>
    <xf numFmtId="0" fontId="0" fillId="0" borderId="50" xfId="0" applyBorder="1" applyAlignment="1">
      <alignment horizontal="center"/>
    </xf>
    <xf numFmtId="2" fontId="0" fillId="0" borderId="50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17" borderId="79" xfId="0" applyFill="1" applyBorder="1" applyAlignment="1">
      <alignment horizontal="center" wrapText="1"/>
    </xf>
    <xf numFmtId="0" fontId="0" fillId="17" borderId="78" xfId="0" applyFill="1" applyBorder="1" applyAlignment="1">
      <alignment horizontal="center" wrapText="1"/>
    </xf>
    <xf numFmtId="2" fontId="0" fillId="17" borderId="78" xfId="0" applyNumberFormat="1" applyFill="1" applyBorder="1" applyAlignment="1">
      <alignment horizontal="center" wrapText="1"/>
    </xf>
    <xf numFmtId="2" fontId="0" fillId="17" borderId="80" xfId="0" applyNumberFormat="1" applyFill="1" applyBorder="1" applyAlignment="1">
      <alignment horizontal="center" wrapText="1"/>
    </xf>
    <xf numFmtId="0" fontId="0" fillId="17" borderId="49" xfId="0" applyFill="1" applyBorder="1" applyAlignment="1">
      <alignment horizontal="center" wrapText="1"/>
    </xf>
    <xf numFmtId="0" fontId="0" fillId="17" borderId="50" xfId="0" applyFill="1" applyBorder="1" applyAlignment="1">
      <alignment horizontal="center"/>
    </xf>
    <xf numFmtId="2" fontId="0" fillId="17" borderId="50" xfId="0" applyNumberFormat="1" applyFill="1" applyBorder="1" applyAlignment="1">
      <alignment horizontal="center"/>
    </xf>
    <xf numFmtId="2" fontId="0" fillId="17" borderId="51" xfId="0" applyNumberFormat="1" applyFill="1" applyBorder="1" applyAlignment="1">
      <alignment horizontal="center"/>
    </xf>
    <xf numFmtId="0" fontId="0" fillId="17" borderId="49" xfId="0" applyFill="1" applyBorder="1" applyAlignment="1">
      <alignment horizontal="center"/>
    </xf>
    <xf numFmtId="0" fontId="0" fillId="17" borderId="60" xfId="0" applyFill="1" applyBorder="1" applyAlignment="1">
      <alignment horizontal="center"/>
    </xf>
    <xf numFmtId="0" fontId="0" fillId="17" borderId="61" xfId="0" applyFill="1" applyBorder="1" applyAlignment="1">
      <alignment horizontal="center"/>
    </xf>
    <xf numFmtId="2" fontId="0" fillId="17" borderId="61" xfId="0" applyNumberFormat="1" applyFill="1" applyBorder="1" applyAlignment="1">
      <alignment horizontal="center"/>
    </xf>
    <xf numFmtId="2" fontId="0" fillId="17" borderId="62" xfId="0" applyNumberFormat="1" applyFill="1" applyBorder="1" applyAlignment="1">
      <alignment horizontal="center"/>
    </xf>
    <xf numFmtId="0" fontId="23" fillId="18" borderId="39" xfId="6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left" vertical="top" wrapText="1"/>
    </xf>
    <xf numFmtId="0" fontId="10" fillId="6" borderId="0" xfId="0" applyFont="1" applyFill="1" applyBorder="1" applyAlignment="1">
      <alignment horizontal="right" vertical="top" wrapText="1"/>
    </xf>
    <xf numFmtId="0" fontId="10" fillId="6" borderId="0" xfId="0" applyFont="1" applyFill="1" applyBorder="1" applyAlignment="1">
      <alignment horizontal="center" vertical="top" wrapText="1"/>
    </xf>
    <xf numFmtId="4" fontId="10" fillId="6" borderId="0" xfId="0" applyNumberFormat="1" applyFont="1" applyFill="1" applyBorder="1" applyAlignment="1">
      <alignment horizontal="right" vertical="top" wrapText="1"/>
    </xf>
    <xf numFmtId="0" fontId="8" fillId="5" borderId="1" xfId="0" applyFont="1" applyFill="1" applyBorder="1" applyAlignment="1">
      <alignment horizontal="right" vertical="top" wrapText="1"/>
    </xf>
    <xf numFmtId="0" fontId="8" fillId="5" borderId="1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32" fillId="5" borderId="85" xfId="0" applyFont="1" applyFill="1" applyBorder="1" applyAlignment="1">
      <alignment horizontal="right" vertical="top" wrapText="1"/>
    </xf>
    <xf numFmtId="0" fontId="33" fillId="5" borderId="1" xfId="0" applyFont="1" applyFill="1" applyBorder="1" applyAlignment="1">
      <alignment horizontal="center" vertical="top" wrapText="1"/>
    </xf>
    <xf numFmtId="0" fontId="34" fillId="5" borderId="1" xfId="0" applyFont="1" applyFill="1" applyBorder="1" applyAlignment="1">
      <alignment horizontal="left" vertical="top" wrapText="1"/>
    </xf>
    <xf numFmtId="0" fontId="8" fillId="20" borderId="1" xfId="0" applyFont="1" applyFill="1" applyBorder="1" applyAlignment="1">
      <alignment horizontal="left" vertical="top" wrapText="1"/>
    </xf>
    <xf numFmtId="4" fontId="8" fillId="20" borderId="1" xfId="0" applyNumberFormat="1" applyFont="1" applyFill="1" applyBorder="1" applyAlignment="1">
      <alignment horizontal="right" vertical="top" wrapText="1"/>
    </xf>
    <xf numFmtId="0" fontId="4" fillId="19" borderId="1" xfId="0" applyFont="1" applyFill="1" applyBorder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18" fillId="7" borderId="86" xfId="0" applyFont="1" applyFill="1" applyBorder="1" applyAlignment="1">
      <alignment horizontal="center" vertical="center" wrapText="1"/>
    </xf>
    <xf numFmtId="0" fontId="16" fillId="8" borderId="34" xfId="0" applyFont="1" applyFill="1" applyBorder="1" applyAlignment="1">
      <alignment horizontal="center" vertical="center"/>
    </xf>
    <xf numFmtId="0" fontId="16" fillId="0" borderId="86" xfId="0" applyFont="1" applyBorder="1" applyAlignment="1">
      <alignment horizontal="center" vertical="center"/>
    </xf>
    <xf numFmtId="0" fontId="16" fillId="8" borderId="34" xfId="0" applyFont="1" applyFill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4" fillId="4" borderId="86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left" vertical="center" wrapText="1"/>
    </xf>
    <xf numFmtId="43" fontId="4" fillId="4" borderId="34" xfId="1" applyFont="1" applyFill="1" applyBorder="1" applyAlignment="1">
      <alignment horizontal="center" vertical="center" wrapText="1"/>
    </xf>
    <xf numFmtId="0" fontId="4" fillId="4" borderId="87" xfId="0" applyFont="1" applyFill="1" applyBorder="1" applyAlignment="1">
      <alignment horizontal="center" vertical="center" wrapText="1"/>
    </xf>
    <xf numFmtId="43" fontId="10" fillId="0" borderId="34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9" fillId="20" borderId="34" xfId="0" applyFont="1" applyFill="1" applyBorder="1" applyAlignment="1">
      <alignment horizontal="center" vertical="center" wrapText="1"/>
    </xf>
    <xf numFmtId="0" fontId="39" fillId="20" borderId="34" xfId="0" applyFont="1" applyFill="1" applyBorder="1" applyAlignment="1">
      <alignment horizontal="left" vertical="center" wrapText="1"/>
    </xf>
    <xf numFmtId="0" fontId="4" fillId="20" borderId="34" xfId="0" applyFont="1" applyFill="1" applyBorder="1" applyAlignment="1">
      <alignment horizontal="center" vertical="center" wrapText="1"/>
    </xf>
    <xf numFmtId="43" fontId="4" fillId="20" borderId="34" xfId="1" applyFont="1" applyFill="1" applyBorder="1" applyAlignment="1">
      <alignment horizontal="center" vertical="center" wrapText="1"/>
    </xf>
    <xf numFmtId="0" fontId="22" fillId="0" borderId="87" xfId="0" applyFont="1" applyBorder="1" applyAlignment="1">
      <alignment horizontal="left" vertical="center" wrapText="1"/>
    </xf>
    <xf numFmtId="0" fontId="10" fillId="0" borderId="87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34" xfId="0" applyFont="1" applyFill="1" applyBorder="1" applyAlignment="1">
      <alignment horizontal="left" vertical="top" wrapText="1"/>
    </xf>
    <xf numFmtId="0" fontId="10" fillId="0" borderId="34" xfId="0" applyFont="1" applyFill="1" applyBorder="1" applyAlignment="1">
      <alignment horizontal="center" vertical="top" wrapText="1"/>
    </xf>
    <xf numFmtId="0" fontId="4" fillId="20" borderId="87" xfId="0" applyFont="1" applyFill="1" applyBorder="1" applyAlignment="1">
      <alignment horizontal="left" vertical="center" wrapText="1"/>
    </xf>
    <xf numFmtId="0" fontId="10" fillId="0" borderId="34" xfId="0" applyFont="1" applyFill="1" applyBorder="1" applyAlignment="1">
      <alignment horizontal="right" vertical="top" wrapText="1"/>
    </xf>
    <xf numFmtId="0" fontId="8" fillId="21" borderId="1" xfId="0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top" wrapText="1"/>
    </xf>
    <xf numFmtId="0" fontId="10" fillId="0" borderId="0" xfId="0" applyFont="1" applyFill="1" applyBorder="1" applyAlignment="1">
      <alignment horizontal="center" vertical="top" wrapText="1"/>
    </xf>
    <xf numFmtId="43" fontId="10" fillId="0" borderId="0" xfId="1" applyFont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top" wrapText="1"/>
    </xf>
    <xf numFmtId="0" fontId="30" fillId="0" borderId="70" xfId="0" applyFont="1" applyFill="1" applyBorder="1" applyAlignment="1">
      <alignment horizontal="left" vertical="top" wrapText="1"/>
    </xf>
    <xf numFmtId="0" fontId="30" fillId="0" borderId="71" xfId="0" applyFont="1" applyFill="1" applyBorder="1" applyAlignment="1">
      <alignment horizontal="right" vertical="top" wrapText="1"/>
    </xf>
    <xf numFmtId="44" fontId="30" fillId="0" borderId="71" xfId="2" applyFont="1" applyFill="1" applyBorder="1" applyAlignment="1">
      <alignment horizontal="right" vertical="top" wrapText="1"/>
    </xf>
    <xf numFmtId="44" fontId="30" fillId="0" borderId="72" xfId="2" applyFont="1" applyFill="1" applyBorder="1" applyAlignment="1">
      <alignment horizontal="right" vertical="top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left" vertical="center" wrapText="1"/>
    </xf>
    <xf numFmtId="0" fontId="16" fillId="8" borderId="6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0" fontId="18" fillId="7" borderId="0" xfId="0" applyFont="1" applyFill="1" applyBorder="1" applyAlignment="1">
      <alignment horizontal="left" vertical="center" wrapText="1"/>
    </xf>
    <xf numFmtId="0" fontId="18" fillId="7" borderId="8" xfId="0" applyFont="1" applyFill="1" applyBorder="1" applyAlignment="1">
      <alignment horizontal="left" vertical="center" wrapText="1"/>
    </xf>
    <xf numFmtId="0" fontId="16" fillId="8" borderId="13" xfId="0" applyFont="1" applyFill="1" applyBorder="1" applyAlignment="1">
      <alignment horizontal="left"/>
    </xf>
    <xf numFmtId="0" fontId="16" fillId="8" borderId="14" xfId="0" applyFont="1" applyFill="1" applyBorder="1" applyAlignment="1">
      <alignment horizontal="left"/>
    </xf>
    <xf numFmtId="0" fontId="23" fillId="0" borderId="5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16" fillId="0" borderId="16" xfId="0" applyFont="1" applyFill="1" applyBorder="1" applyAlignment="1">
      <alignment horizontal="left"/>
    </xf>
    <xf numFmtId="0" fontId="16" fillId="0" borderId="17" xfId="0" applyFont="1" applyFill="1" applyBorder="1" applyAlignment="1">
      <alignment horizontal="left"/>
    </xf>
    <xf numFmtId="0" fontId="35" fillId="0" borderId="73" xfId="0" applyFont="1" applyFill="1" applyBorder="1" applyAlignment="1">
      <alignment horizontal="left" vertical="top" wrapText="1"/>
    </xf>
    <xf numFmtId="0" fontId="35" fillId="0" borderId="3" xfId="0" applyFont="1" applyFill="1" applyBorder="1" applyAlignment="1">
      <alignment horizontal="left" vertical="top" wrapText="1"/>
    </xf>
    <xf numFmtId="0" fontId="35" fillId="0" borderId="4" xfId="0" applyFont="1" applyFill="1" applyBorder="1" applyAlignment="1">
      <alignment horizontal="left" vertical="top" wrapText="1"/>
    </xf>
    <xf numFmtId="0" fontId="30" fillId="0" borderId="31" xfId="0" applyFont="1" applyFill="1" applyBorder="1" applyAlignment="1">
      <alignment horizontal="center" wrapText="1"/>
    </xf>
    <xf numFmtId="0" fontId="36" fillId="0" borderId="32" xfId="0" applyFont="1" applyFill="1" applyBorder="1"/>
    <xf numFmtId="0" fontId="36" fillId="0" borderId="33" xfId="0" applyFont="1" applyFill="1" applyBorder="1"/>
    <xf numFmtId="0" fontId="16" fillId="0" borderId="86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4" xfId="0" applyFont="1" applyBorder="1" applyAlignment="1">
      <alignment horizontal="left" wrapText="1"/>
    </xf>
    <xf numFmtId="0" fontId="16" fillId="0" borderId="87" xfId="0" applyFont="1" applyBorder="1" applyAlignment="1">
      <alignment horizontal="left" wrapText="1"/>
    </xf>
    <xf numFmtId="0" fontId="4" fillId="0" borderId="86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0" fillId="0" borderId="34" xfId="0" applyBorder="1"/>
    <xf numFmtId="0" fontId="0" fillId="0" borderId="87" xfId="0" applyBorder="1"/>
    <xf numFmtId="0" fontId="18" fillId="7" borderId="88" xfId="0" applyFont="1" applyFill="1" applyBorder="1" applyAlignment="1">
      <alignment horizontal="left"/>
    </xf>
    <xf numFmtId="0" fontId="18" fillId="7" borderId="54" xfId="0" applyFont="1" applyFill="1" applyBorder="1" applyAlignment="1">
      <alignment horizontal="left"/>
    </xf>
    <xf numFmtId="0" fontId="18" fillId="7" borderId="55" xfId="0" applyFont="1" applyFill="1" applyBorder="1" applyAlignment="1">
      <alignment horizontal="left"/>
    </xf>
    <xf numFmtId="0" fontId="0" fillId="0" borderId="90" xfId="0" applyBorder="1" applyAlignment="1">
      <alignment horizontal="center"/>
    </xf>
    <xf numFmtId="0" fontId="0" fillId="0" borderId="91" xfId="0" applyBorder="1"/>
    <xf numFmtId="0" fontId="0" fillId="0" borderId="92" xfId="0" applyBorder="1"/>
    <xf numFmtId="0" fontId="37" fillId="0" borderId="53" xfId="0" applyFont="1" applyBorder="1" applyAlignment="1">
      <alignment horizontal="center" vertical="center" wrapText="1"/>
    </xf>
    <xf numFmtId="0" fontId="0" fillId="0" borderId="54" xfId="0" applyBorder="1"/>
    <xf numFmtId="0" fontId="0" fillId="0" borderId="89" xfId="0" applyBorder="1"/>
    <xf numFmtId="44" fontId="21" fillId="8" borderId="34" xfId="2" applyFont="1" applyFill="1" applyBorder="1" applyAlignment="1">
      <alignment horizontal="left"/>
    </xf>
    <xf numFmtId="44" fontId="21" fillId="8" borderId="87" xfId="2" applyFont="1" applyFill="1" applyBorder="1" applyAlignment="1">
      <alignment horizontal="left"/>
    </xf>
    <xf numFmtId="0" fontId="19" fillId="0" borderId="34" xfId="0" applyFont="1" applyBorder="1" applyAlignment="1">
      <alignment horizontal="left"/>
    </xf>
    <xf numFmtId="10" fontId="38" fillId="8" borderId="34" xfId="3" applyNumberFormat="1" applyFont="1" applyFill="1" applyBorder="1" applyAlignment="1"/>
    <xf numFmtId="10" fontId="38" fillId="8" borderId="87" xfId="3" applyNumberFormat="1" applyFont="1" applyFill="1" applyBorder="1" applyAlignment="1"/>
    <xf numFmtId="0" fontId="18" fillId="7" borderId="34" xfId="0" applyFont="1" applyFill="1" applyBorder="1" applyAlignment="1">
      <alignment horizontal="left" wrapText="1"/>
    </xf>
    <xf numFmtId="0" fontId="4" fillId="4" borderId="0" xfId="0" applyFont="1" applyFill="1" applyAlignment="1">
      <alignment horizontal="left" vertical="top" wrapText="1"/>
    </xf>
    <xf numFmtId="10" fontId="9" fillId="4" borderId="0" xfId="0" applyNumberFormat="1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4" fillId="4" borderId="81" xfId="0" applyFont="1" applyFill="1" applyBorder="1" applyAlignment="1">
      <alignment horizontal="center" wrapText="1"/>
    </xf>
    <xf numFmtId="0" fontId="4" fillId="19" borderId="82" xfId="0" applyFont="1" applyFill="1" applyBorder="1" applyAlignment="1">
      <alignment horizontal="center" vertical="top" wrapText="1"/>
    </xf>
    <xf numFmtId="0" fontId="4" fillId="19" borderId="83" xfId="0" applyFont="1" applyFill="1" applyBorder="1" applyAlignment="1">
      <alignment horizontal="center" vertical="top" wrapText="1"/>
    </xf>
    <xf numFmtId="0" fontId="4" fillId="19" borderId="84" xfId="0" applyFont="1" applyFill="1" applyBorder="1" applyAlignment="1">
      <alignment horizontal="center" vertical="top" wrapText="1"/>
    </xf>
    <xf numFmtId="0" fontId="20" fillId="0" borderId="49" xfId="6" applyFont="1" applyBorder="1" applyAlignment="1">
      <alignment horizontal="left" vertical="center"/>
    </xf>
    <xf numFmtId="0" fontId="20" fillId="0" borderId="50" xfId="6" applyFont="1" applyBorder="1" applyAlignment="1">
      <alignment horizontal="left" vertical="center"/>
    </xf>
    <xf numFmtId="0" fontId="20" fillId="0" borderId="51" xfId="6" applyFont="1" applyBorder="1" applyAlignment="1">
      <alignment horizontal="left" vertical="center"/>
    </xf>
    <xf numFmtId="0" fontId="20" fillId="0" borderId="60" xfId="6" applyFont="1" applyBorder="1" applyAlignment="1">
      <alignment horizontal="left" vertical="center"/>
    </xf>
    <xf numFmtId="0" fontId="20" fillId="0" borderId="61" xfId="6" applyFont="1" applyBorder="1" applyAlignment="1">
      <alignment horizontal="left" vertical="center"/>
    </xf>
    <xf numFmtId="0" fontId="20" fillId="0" borderId="62" xfId="6" applyFont="1" applyBorder="1" applyAlignment="1">
      <alignment horizontal="left" vertical="center"/>
    </xf>
    <xf numFmtId="0" fontId="20" fillId="13" borderId="26" xfId="6" applyFont="1" applyFill="1" applyBorder="1" applyAlignment="1">
      <alignment vertical="center" wrapText="1"/>
    </xf>
    <xf numFmtId="0" fontId="20" fillId="13" borderId="0" xfId="6" applyFont="1" applyFill="1" applyBorder="1" applyAlignment="1">
      <alignment vertical="center" wrapText="1"/>
    </xf>
    <xf numFmtId="0" fontId="20" fillId="0" borderId="45" xfId="6" applyFont="1" applyBorder="1" applyAlignment="1">
      <alignment horizontal="left" vertical="center"/>
    </xf>
    <xf numFmtId="0" fontId="20" fillId="0" borderId="46" xfId="6" applyFont="1" applyBorder="1" applyAlignment="1">
      <alignment horizontal="left" vertical="center"/>
    </xf>
    <xf numFmtId="0" fontId="20" fillId="0" borderId="47" xfId="6" applyFont="1" applyBorder="1" applyAlignment="1">
      <alignment horizontal="left" vertical="center"/>
    </xf>
    <xf numFmtId="0" fontId="17" fillId="0" borderId="53" xfId="6" applyFont="1" applyBorder="1" applyAlignment="1">
      <alignment horizontal="center" vertical="center"/>
    </xf>
    <xf numFmtId="0" fontId="17" fillId="0" borderId="54" xfId="6" applyFont="1" applyBorder="1" applyAlignment="1">
      <alignment horizontal="center" vertical="center"/>
    </xf>
    <xf numFmtId="0" fontId="17" fillId="0" borderId="55" xfId="6" applyFont="1" applyBorder="1" applyAlignment="1">
      <alignment horizontal="center" vertical="center"/>
    </xf>
    <xf numFmtId="0" fontId="23" fillId="0" borderId="22" xfId="6" applyFont="1" applyBorder="1" applyAlignment="1">
      <alignment horizontal="center" vertical="center" wrapText="1"/>
    </xf>
    <xf numFmtId="0" fontId="23" fillId="0" borderId="37" xfId="6" applyFont="1" applyBorder="1" applyAlignment="1">
      <alignment horizontal="center" vertical="center" wrapText="1"/>
    </xf>
    <xf numFmtId="2" fontId="20" fillId="15" borderId="22" xfId="6" applyNumberFormat="1" applyFont="1" applyFill="1" applyBorder="1" applyAlignment="1">
      <alignment horizontal="center" vertical="center"/>
    </xf>
    <xf numFmtId="2" fontId="20" fillId="15" borderId="37" xfId="6" applyNumberFormat="1" applyFont="1" applyFill="1" applyBorder="1" applyAlignment="1">
      <alignment horizontal="center" vertical="center"/>
    </xf>
    <xf numFmtId="0" fontId="23" fillId="13" borderId="26" xfId="6" applyFont="1" applyFill="1" applyBorder="1" applyAlignment="1">
      <alignment horizontal="center" vertical="center"/>
    </xf>
    <xf numFmtId="0" fontId="23" fillId="13" borderId="0" xfId="6" applyFont="1" applyFill="1" applyBorder="1" applyAlignment="1">
      <alignment horizontal="center" vertical="center"/>
    </xf>
    <xf numFmtId="0" fontId="23" fillId="0" borderId="31" xfId="6" applyFont="1" applyBorder="1" applyAlignment="1">
      <alignment horizontal="center" vertical="center"/>
    </xf>
    <xf numFmtId="0" fontId="23" fillId="0" borderId="32" xfId="6" applyFont="1" applyBorder="1" applyAlignment="1">
      <alignment horizontal="center" vertical="center"/>
    </xf>
    <xf numFmtId="0" fontId="23" fillId="0" borderId="33" xfId="6" applyFont="1" applyBorder="1" applyAlignment="1">
      <alignment horizontal="center" vertical="center"/>
    </xf>
    <xf numFmtId="0" fontId="20" fillId="13" borderId="26" xfId="6" applyFont="1" applyFill="1" applyBorder="1" applyAlignment="1">
      <alignment vertical="center"/>
    </xf>
    <xf numFmtId="0" fontId="20" fillId="13" borderId="0" xfId="6" applyFont="1" applyFill="1" applyBorder="1" applyAlignment="1">
      <alignment vertical="center"/>
    </xf>
    <xf numFmtId="0" fontId="17" fillId="0" borderId="36" xfId="6" applyFont="1" applyBorder="1" applyAlignment="1">
      <alignment horizontal="center" vertical="center"/>
    </xf>
    <xf numFmtId="0" fontId="17" fillId="0" borderId="22" xfId="6" applyFont="1" applyBorder="1" applyAlignment="1">
      <alignment horizontal="center" vertical="center"/>
    </xf>
    <xf numFmtId="0" fontId="23" fillId="0" borderId="22" xfId="6" applyFont="1" applyBorder="1" applyAlignment="1">
      <alignment horizontal="center" vertical="center"/>
    </xf>
    <xf numFmtId="0" fontId="27" fillId="0" borderId="26" xfId="6" applyFont="1" applyBorder="1" applyAlignment="1">
      <alignment horizontal="left"/>
    </xf>
    <xf numFmtId="0" fontId="27" fillId="0" borderId="0" xfId="6" applyFont="1" applyBorder="1" applyAlignment="1">
      <alignment horizontal="left"/>
    </xf>
    <xf numFmtId="0" fontId="17" fillId="9" borderId="26" xfId="6" applyFont="1" applyFill="1" applyBorder="1" applyAlignment="1" applyProtection="1">
      <alignment horizontal="center"/>
      <protection locked="0"/>
    </xf>
    <xf numFmtId="0" fontId="17" fillId="9" borderId="0" xfId="6" applyFont="1" applyFill="1" applyBorder="1" applyAlignment="1" applyProtection="1">
      <alignment horizontal="center"/>
      <protection locked="0"/>
    </xf>
    <xf numFmtId="0" fontId="17" fillId="9" borderId="27" xfId="6" applyFont="1" applyFill="1" applyBorder="1" applyAlignment="1" applyProtection="1">
      <alignment horizontal="center"/>
      <protection locked="0"/>
    </xf>
    <xf numFmtId="0" fontId="17" fillId="9" borderId="26" xfId="6" applyFont="1" applyFill="1" applyBorder="1" applyAlignment="1" applyProtection="1">
      <alignment horizontal="center" vertical="center"/>
      <protection locked="0"/>
    </xf>
    <xf numFmtId="0" fontId="17" fillId="9" borderId="0" xfId="6" applyFont="1" applyFill="1" applyBorder="1" applyAlignment="1" applyProtection="1">
      <alignment horizontal="center" vertical="center"/>
      <protection locked="0"/>
    </xf>
    <xf numFmtId="0" fontId="17" fillId="9" borderId="27" xfId="6" applyFont="1" applyFill="1" applyBorder="1" applyAlignment="1" applyProtection="1">
      <alignment horizontal="center" vertical="center"/>
      <protection locked="0"/>
    </xf>
    <xf numFmtId="0" fontId="26" fillId="9" borderId="26" xfId="6" applyFont="1" applyFill="1" applyBorder="1" applyAlignment="1" applyProtection="1">
      <alignment horizontal="center" vertical="center"/>
      <protection locked="0"/>
    </xf>
    <xf numFmtId="0" fontId="26" fillId="9" borderId="0" xfId="6" applyFont="1" applyFill="1" applyBorder="1" applyAlignment="1" applyProtection="1">
      <alignment horizontal="center" vertical="center"/>
      <protection locked="0"/>
    </xf>
    <xf numFmtId="0" fontId="26" fillId="9" borderId="27" xfId="6" applyFont="1" applyFill="1" applyBorder="1" applyAlignment="1" applyProtection="1">
      <alignment horizontal="center" vertical="center"/>
      <protection locked="0"/>
    </xf>
    <xf numFmtId="0" fontId="26" fillId="9" borderId="28" xfId="6" applyFont="1" applyFill="1" applyBorder="1" applyAlignment="1" applyProtection="1">
      <alignment horizontal="center" vertical="center"/>
      <protection locked="0"/>
    </xf>
    <xf numFmtId="0" fontId="26" fillId="9" borderId="19" xfId="6" applyFont="1" applyFill="1" applyBorder="1" applyAlignment="1" applyProtection="1">
      <alignment horizontal="center" vertical="center"/>
      <protection locked="0"/>
    </xf>
    <xf numFmtId="0" fontId="26" fillId="9" borderId="35" xfId="6" applyFont="1" applyFill="1" applyBorder="1" applyAlignment="1" applyProtection="1">
      <alignment horizontal="center" vertical="center"/>
      <protection locked="0"/>
    </xf>
    <xf numFmtId="49" fontId="27" fillId="0" borderId="26" xfId="6" applyNumberFormat="1" applyFont="1" applyBorder="1" applyAlignment="1">
      <alignment horizontal="left"/>
    </xf>
    <xf numFmtId="49" fontId="27" fillId="0" borderId="0" xfId="6" applyNumberFormat="1" applyFont="1" applyBorder="1" applyAlignment="1">
      <alignment horizontal="left"/>
    </xf>
    <xf numFmtId="0" fontId="0" fillId="16" borderId="77" xfId="0" applyFill="1" applyBorder="1" applyAlignment="1">
      <alignment horizontal="center" vertical="center" wrapText="1"/>
    </xf>
    <xf numFmtId="0" fontId="0" fillId="16" borderId="34" xfId="0" applyFill="1" applyBorder="1" applyAlignment="1">
      <alignment horizontal="center" vertical="center" wrapText="1"/>
    </xf>
    <xf numFmtId="0" fontId="0" fillId="8" borderId="31" xfId="0" applyFill="1" applyBorder="1" applyAlignment="1">
      <alignment horizontal="center" wrapText="1"/>
    </xf>
    <xf numFmtId="0" fontId="0" fillId="8" borderId="32" xfId="0" applyFill="1" applyBorder="1" applyAlignment="1">
      <alignment horizontal="center" wrapText="1"/>
    </xf>
    <xf numFmtId="0" fontId="0" fillId="8" borderId="33" xfId="0" applyFill="1" applyBorder="1" applyAlignment="1">
      <alignment horizontal="center" wrapText="1"/>
    </xf>
    <xf numFmtId="0" fontId="8" fillId="20" borderId="93" xfId="0" applyFont="1" applyFill="1" applyBorder="1" applyAlignment="1">
      <alignment horizontal="left" vertical="top" wrapText="1"/>
    </xf>
    <xf numFmtId="43" fontId="10" fillId="0" borderId="34" xfId="1" applyFont="1" applyFill="1" applyBorder="1" applyAlignment="1">
      <alignment horizontal="center" vertical="center" wrapText="1"/>
    </xf>
    <xf numFmtId="0" fontId="10" fillId="0" borderId="87" xfId="0" applyFont="1" applyBorder="1" applyAlignment="1">
      <alignment horizontal="left" vertical="top" wrapText="1"/>
    </xf>
    <xf numFmtId="0" fontId="22" fillId="0" borderId="87" xfId="0" applyFont="1" applyBorder="1" applyAlignment="1">
      <alignment horizontal="left" vertical="top" wrapText="1"/>
    </xf>
    <xf numFmtId="0" fontId="8" fillId="20" borderId="93" xfId="0" applyFont="1" applyFill="1" applyBorder="1" applyAlignment="1">
      <alignment horizontal="right" vertical="top" wrapText="1"/>
    </xf>
    <xf numFmtId="43" fontId="10" fillId="0" borderId="0" xfId="1" applyFont="1" applyFill="1" applyBorder="1" applyAlignment="1">
      <alignment horizontal="center" vertical="center" wrapText="1"/>
    </xf>
    <xf numFmtId="0" fontId="9" fillId="20" borderId="0" xfId="0" applyFont="1" applyFill="1" applyBorder="1" applyAlignment="1">
      <alignment horizontal="center" vertical="center" wrapText="1"/>
    </xf>
    <xf numFmtId="0" fontId="39" fillId="20" borderId="0" xfId="0" applyFont="1" applyFill="1" applyBorder="1" applyAlignment="1">
      <alignment horizontal="left" vertical="center" wrapText="1"/>
    </xf>
    <xf numFmtId="0" fontId="4" fillId="20" borderId="0" xfId="0" applyFont="1" applyFill="1" applyBorder="1" applyAlignment="1">
      <alignment horizontal="center" vertical="center" wrapText="1"/>
    </xf>
    <xf numFmtId="43" fontId="4" fillId="2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wrapText="1"/>
    </xf>
    <xf numFmtId="0" fontId="9" fillId="20" borderId="0" xfId="0" applyFont="1" applyFill="1" applyBorder="1" applyAlignment="1">
      <alignment horizontal="left" vertical="center" wrapText="1"/>
    </xf>
  </cellXfs>
  <cellStyles count="25">
    <cellStyle name="Moeda" xfId="2" builtinId="4"/>
    <cellStyle name="Moeda 2" xfId="9"/>
    <cellStyle name="Moeda 2 2" xfId="14"/>
    <cellStyle name="Moeda 2 2 2" xfId="15"/>
    <cellStyle name="Moeda 2 3" xfId="16"/>
    <cellStyle name="Moeda 3" xfId="17"/>
    <cellStyle name="Moeda 3 2" xfId="5"/>
    <cellStyle name="Moeda 3 2 2" xfId="18"/>
    <cellStyle name="Normal" xfId="0" builtinId="0"/>
    <cellStyle name="Normal 2" xfId="4"/>
    <cellStyle name="Normal 2 2" xfId="12"/>
    <cellStyle name="Normal 2 3" xfId="6"/>
    <cellStyle name="Normal 2 4" xfId="13"/>
    <cellStyle name="Normal 2 4 2" xfId="19"/>
    <cellStyle name="Normal 2 5" xfId="20"/>
    <cellStyle name="Normal 3" xfId="8"/>
    <cellStyle name="Normal 3 2" xfId="21"/>
    <cellStyle name="Porcentagem" xfId="3" builtinId="5"/>
    <cellStyle name="Porcentagem 2" xfId="10"/>
    <cellStyle name="Porcentagem 2 2" xfId="22"/>
    <cellStyle name="Separador de milhares" xfId="1" builtinId="3"/>
    <cellStyle name="Separador de milhares 2_ORÇAMENTO matureia corrigido (DEZ 2009) 2" xfId="7"/>
    <cellStyle name="Vírgula 2" xfId="11"/>
    <cellStyle name="Vírgula 2 2" xfId="23"/>
    <cellStyle name="Vírgula 3" xfId="24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2695575</xdr:colOff>
      <xdr:row>1</xdr:row>
      <xdr:rowOff>76200</xdr:rowOff>
    </xdr:from>
    <xdr:to>
      <xdr:col>4</xdr:col>
      <xdr:colOff>3362325</xdr:colOff>
      <xdr:row>1</xdr:row>
      <xdr:rowOff>800100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721BDE87-09C0-49A2-9500-F400731110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66700"/>
          <a:ext cx="666750" cy="723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3321424</xdr:colOff>
      <xdr:row>0</xdr:row>
      <xdr:rowOff>111499</xdr:rowOff>
    </xdr:from>
    <xdr:to>
      <xdr:col>3</xdr:col>
      <xdr:colOff>3991536</xdr:colOff>
      <xdr:row>0</xdr:row>
      <xdr:rowOff>949699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3F514D92-9E13-4CD5-9A14-CB05F3FF2F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8944" y="111499"/>
          <a:ext cx="670112" cy="838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161924</xdr:colOff>
      <xdr:row>1</xdr:row>
      <xdr:rowOff>85725</xdr:rowOff>
    </xdr:from>
    <xdr:to>
      <xdr:col>0</xdr:col>
      <xdr:colOff>1066799</xdr:colOff>
      <xdr:row>2</xdr:row>
      <xdr:rowOff>866775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721BDE87-09C0-49A2-9500-F400731110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4" y="266700"/>
          <a:ext cx="904875" cy="97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2571750</xdr:colOff>
      <xdr:row>1</xdr:row>
      <xdr:rowOff>85725</xdr:rowOff>
    </xdr:from>
    <xdr:to>
      <xdr:col>3</xdr:col>
      <xdr:colOff>3505200</xdr:colOff>
      <xdr:row>5</xdr:row>
      <xdr:rowOff>133350</xdr:rowOff>
    </xdr:to>
    <xdr:pic>
      <xdr:nvPicPr>
        <xdr:cNvPr id="2" name="Picture 2" descr="Aguiar-PB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257175"/>
          <a:ext cx="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122464</xdr:colOff>
      <xdr:row>1</xdr:row>
      <xdr:rowOff>136070</xdr:rowOff>
    </xdr:from>
    <xdr:to>
      <xdr:col>10</xdr:col>
      <xdr:colOff>231321</xdr:colOff>
      <xdr:row>6</xdr:row>
      <xdr:rowOff>81641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721BDE87-09C0-49A2-9500-F400731110B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7393" y="312963"/>
          <a:ext cx="789214" cy="8708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A%20%20-%20%20Trabalhos%20Atuais%20UFPB\AULAS\Tecnologia%20II%20%2005.2\Equipe%20BrunaJulianaThais\Quarto\PRE&#199;O2006-atualizado%20MAI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%20%20-%20%20Trabalhos%20Atuais%20UFPB\AULAS\Tecnologia%20II%20%2005.2\Equipe%20BrunaJulianaThais\Terceiro\Planilhas%20-%20predi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atospb\Users\Aldo\Desktop\NATUB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ndra\SERVIDOR\2012\PREFEITURAS\MARIZ&#211;POLIS\CAIXA\CONTRATOS%202011\PAVIMENTA&#199;&#195;O%20-%20MTUR\ENGENHARIA\Or&#231;amento%20pavimenta&#231;&#227;o%205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09\PREFEITURAS\Matur&#233;ia\Banco%20de%20sementes%200276650-94\PROJETO%20COMPLETO(AGOSTO)\OR&#199;AMENTO%20matureia%20corrigido%20(DEZ%202009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iramiltonassessoria\2010\PREFEITURAS%202010\Cacimba%20de%20Areia\Caixa\CV%20Caixa%20Campo%20140.000,00\AMPLIAC&#195;O%20DO%20CAMPO%20DE%20FUTEBOL%20(140.000,00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ackup%20F\2017\ENGENHARIA\FUNCION&#193;RIOS\TEREZA\Serra%20da%20Raiz\Pavimenta&#231;&#227;o\Or&#231;amento\Planilha%20Or&#231;ament&#225;ria%20-%20serra%20da%20raiz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39D699\Planilha%20Or&#231;ament&#225;ria%20Gin&#225;sio%20de%20Santa%20Gertrudes_ADITAMENTO_fin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UMOS"/>
      <sheetName val="COMPOSIÇÃO"/>
      <sheetName val="QUANTITATIVO"/>
      <sheetName val="CRONOGRAMA"/>
    </sheetNames>
    <sheetDataSet>
      <sheetData sheetId="0" refreshError="1">
        <row r="8">
          <cell r="C8">
            <v>1.59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Quadro de quantitativos"/>
      <sheetName val="INSUMOS"/>
      <sheetName val="CPU"/>
      <sheetName val="ORÇAMENTO obra"/>
      <sheetName val="Cronograma Fisico"/>
      <sheetName val="Cronograma Financeiro"/>
    </sheetNames>
    <sheetDataSet>
      <sheetData sheetId="0" refreshError="1"/>
      <sheetData sheetId="1" refreshError="1">
        <row r="6">
          <cell r="C6">
            <v>1.91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GLOBAL"/>
      <sheetName val="Memória"/>
      <sheetName val="Orçam."/>
      <sheetName val="Pavimento"/>
      <sheetName val="Rampa"/>
      <sheetName val="Drenagem"/>
      <sheetName val="BDI"/>
      <sheetName val="Não imprimir"/>
      <sheetName val="Não imprimir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EMORIA DE CALCULO"/>
      <sheetName val="ORÇAMENTO"/>
      <sheetName val="QCI"/>
      <sheetName val="Cronog CP financeira"/>
      <sheetName val="Custos Unitários "/>
      <sheetName val="COMPOSIÇÃO DO BDI "/>
      <sheetName val="CUBACA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COMPOSIÇÃO DE CUSTOS"/>
      <sheetName val="BCO DE SEMENTES CORRETA"/>
      <sheetName val="QUADRA MULTI_USO"/>
      <sheetName val="CTO DE ATIVIDADES CORRETO"/>
      <sheetName val="ORÇAMENTO GLOBAL"/>
      <sheetName val="FOSSA e SUMIDOURO"/>
      <sheetName val="Orçamento Banco em Alvenaria"/>
      <sheetName val="Orçamento Cisterna"/>
      <sheetName val="COMPOSIÇÃO _FOSSA E SUMIDOURO_"/>
      <sheetName val="elétrico com códigos_3_"/>
      <sheetName val="QCI FINAL"/>
      <sheetName val="CRONOGRAMA GLOBAL"/>
      <sheetName val="CRON. GLOBAL S EQUIPAM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EMORIA DE CALCULO"/>
      <sheetName val="Orçamento"/>
      <sheetName val="QCI"/>
      <sheetName val="CRONOGRAMA"/>
      <sheetName val="COMPOSIÇÃO DO BDI "/>
      <sheetName val="COMPOSIÇÃO CUSTO"/>
      <sheetName val="MODELO 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LOBAL"/>
      <sheetName val="Orçam."/>
      <sheetName val="Memória"/>
      <sheetName val="Meio-fio e Pavimento"/>
      <sheetName val="Rampa"/>
      <sheetName val="Drenagem"/>
      <sheetName val="Placa"/>
      <sheetName val="QCI"/>
      <sheetName val="CRON."/>
      <sheetName val="BDI"/>
      <sheetName val="NÃO IMPRIMIR"/>
      <sheetName val="PA"/>
      <sheetName val="BL"/>
      <sheetName val="PV"/>
    </sheetNames>
    <sheetDataSet>
      <sheetData sheetId="0"/>
      <sheetData sheetId="1"/>
      <sheetData sheetId="2">
        <row r="45">
          <cell r="D45" t="str">
            <v>Placas de sinalização vertical  (SENTIDO DA VIA/PARE)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Composição"/>
      <sheetName val="Memória de Cálculo"/>
      <sheetName val="Planilha_Ajustada"/>
      <sheetName val="PLAN_FINAL"/>
      <sheetName val="Cronograma_FINAL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oleObject" Target="../embeddings/oleObject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47"/>
  <sheetViews>
    <sheetView tabSelected="1" showOutlineSymbols="0" showWhiteSpace="0" view="pageBreakPreview" zoomScale="93" zoomScaleSheetLayoutView="93" workbookViewId="0">
      <selection activeCell="L45" sqref="L45"/>
    </sheetView>
  </sheetViews>
  <sheetFormatPr defaultRowHeight="13.8"/>
  <cols>
    <col min="1" max="1" width="8.8984375" customWidth="1"/>
    <col min="2" max="3" width="10.8984375" customWidth="1"/>
    <col min="4" max="4" width="9.8984375" bestFit="1" customWidth="1"/>
    <col min="5" max="5" width="60" bestFit="1" customWidth="1"/>
    <col min="6" max="6" width="5" bestFit="1" customWidth="1"/>
    <col min="7" max="7" width="9.59765625" customWidth="1"/>
    <col min="8" max="8" width="13" customWidth="1"/>
    <col min="9" max="9" width="10" bestFit="1" customWidth="1"/>
    <col min="10" max="10" width="12.3984375" bestFit="1" customWidth="1"/>
    <col min="12" max="12" width="14.19921875" bestFit="1" customWidth="1"/>
  </cols>
  <sheetData>
    <row r="1" spans="2:12" ht="14.4" thickBot="1">
      <c r="B1" s="4"/>
      <c r="C1" s="4"/>
      <c r="D1" s="4"/>
      <c r="E1" s="4"/>
      <c r="F1" s="4"/>
      <c r="G1" s="4"/>
      <c r="H1" s="4"/>
      <c r="I1" s="4"/>
      <c r="J1" s="4"/>
    </row>
    <row r="2" spans="2:12" ht="64.5" customHeight="1" thickTop="1">
      <c r="B2" s="176"/>
      <c r="C2" s="177"/>
      <c r="D2" s="177"/>
      <c r="E2" s="177"/>
      <c r="F2" s="177"/>
      <c r="G2" s="177"/>
      <c r="H2" s="177"/>
      <c r="I2" s="177"/>
      <c r="J2" s="178"/>
    </row>
    <row r="3" spans="2:12" ht="45.75" customHeight="1" thickBot="1">
      <c r="B3" s="179" t="s">
        <v>80</v>
      </c>
      <c r="C3" s="180"/>
      <c r="D3" s="180"/>
      <c r="E3" s="180"/>
      <c r="F3" s="180"/>
      <c r="G3" s="180"/>
      <c r="H3" s="180"/>
      <c r="I3" s="180"/>
      <c r="J3" s="181"/>
    </row>
    <row r="4" spans="2:12" ht="17.25" customHeight="1" thickTop="1" thickBot="1">
      <c r="B4" s="7" t="s">
        <v>75</v>
      </c>
      <c r="C4" s="8"/>
      <c r="D4" s="182" t="s">
        <v>116</v>
      </c>
      <c r="E4" s="182"/>
      <c r="F4" s="183" t="s">
        <v>53</v>
      </c>
      <c r="G4" s="183"/>
      <c r="H4" s="100" t="s">
        <v>54</v>
      </c>
      <c r="I4" s="9" t="s">
        <v>11</v>
      </c>
      <c r="J4" s="20">
        <v>44927</v>
      </c>
    </row>
    <row r="5" spans="2:12" ht="16.8" thickTop="1" thickBot="1">
      <c r="B5" s="10" t="s">
        <v>76</v>
      </c>
      <c r="C5" s="11"/>
      <c r="D5" s="184" t="s">
        <v>81</v>
      </c>
      <c r="E5" s="185"/>
      <c r="F5" s="186"/>
      <c r="G5" s="187"/>
      <c r="H5" s="21"/>
      <c r="I5" s="14" t="s">
        <v>14</v>
      </c>
      <c r="J5" s="15">
        <v>0.25</v>
      </c>
    </row>
    <row r="6" spans="2:12" ht="18" customHeight="1" thickTop="1" thickBot="1">
      <c r="B6" s="12" t="s">
        <v>77</v>
      </c>
      <c r="C6" s="13"/>
      <c r="D6" s="188" t="s">
        <v>117</v>
      </c>
      <c r="E6" s="189"/>
      <c r="F6" s="190" t="s">
        <v>12</v>
      </c>
      <c r="G6" s="191"/>
      <c r="H6" s="22">
        <f>I44</f>
        <v>25611.142889999999</v>
      </c>
      <c r="I6" s="16"/>
      <c r="J6" s="17"/>
    </row>
    <row r="7" spans="2:12" ht="18" customHeight="1" thickTop="1" thickBot="1">
      <c r="B7" s="192"/>
      <c r="C7" s="193"/>
      <c r="D7" s="193"/>
      <c r="E7" s="193"/>
      <c r="F7" s="194"/>
      <c r="G7" s="195"/>
      <c r="H7" s="23"/>
      <c r="I7" s="18"/>
      <c r="J7" s="19"/>
    </row>
    <row r="8" spans="2:12" ht="54" customHeight="1" thickTop="1" thickBot="1">
      <c r="B8" s="192"/>
      <c r="C8" s="193"/>
      <c r="D8" s="193"/>
      <c r="E8" s="193"/>
      <c r="F8" s="196" t="s">
        <v>97</v>
      </c>
      <c r="G8" s="197"/>
      <c r="H8" s="197"/>
      <c r="I8" s="197"/>
      <c r="J8" s="198"/>
    </row>
    <row r="9" spans="2:12" ht="16.2" thickBot="1">
      <c r="B9" s="199" t="s">
        <v>95</v>
      </c>
      <c r="C9" s="200"/>
      <c r="D9" s="200"/>
      <c r="E9" s="200"/>
      <c r="F9" s="200"/>
      <c r="G9" s="200"/>
      <c r="H9" s="200"/>
      <c r="I9" s="200"/>
      <c r="J9" s="201"/>
    </row>
    <row r="10" spans="2:12" s="94" customFormat="1" ht="30" customHeight="1">
      <c r="B10" s="95" t="s">
        <v>0</v>
      </c>
      <c r="C10" s="96" t="s">
        <v>1</v>
      </c>
      <c r="D10" s="97" t="s">
        <v>2</v>
      </c>
      <c r="E10" s="97" t="s">
        <v>3</v>
      </c>
      <c r="F10" s="98" t="s">
        <v>4</v>
      </c>
      <c r="G10" s="96" t="s">
        <v>5</v>
      </c>
      <c r="H10" s="96" t="s">
        <v>6</v>
      </c>
      <c r="I10" s="96" t="s">
        <v>7</v>
      </c>
      <c r="J10" s="99" t="s">
        <v>8</v>
      </c>
    </row>
    <row r="11" spans="2:12">
      <c r="B11" s="281" t="s">
        <v>108</v>
      </c>
      <c r="C11" s="281"/>
      <c r="D11" s="281"/>
      <c r="E11" s="281" t="s">
        <v>74</v>
      </c>
      <c r="F11" s="281"/>
      <c r="G11" s="285"/>
      <c r="H11" s="137"/>
      <c r="I11" s="137"/>
      <c r="J11" s="138">
        <f>SUM(J12:J14)</f>
        <v>1455.3900899999999</v>
      </c>
      <c r="L11" s="102"/>
    </row>
    <row r="12" spans="2:12" s="101" customFormat="1" ht="26.4">
      <c r="B12" s="167" t="s">
        <v>78</v>
      </c>
      <c r="C12" s="168">
        <v>97633</v>
      </c>
      <c r="D12" s="167" t="s">
        <v>9</v>
      </c>
      <c r="E12" s="167" t="s">
        <v>118</v>
      </c>
      <c r="F12" s="169" t="s">
        <v>10</v>
      </c>
      <c r="G12" s="291">
        <v>29.55</v>
      </c>
      <c r="H12" s="291">
        <v>16.09</v>
      </c>
      <c r="I12" s="291">
        <v>20.11</v>
      </c>
      <c r="J12" s="291">
        <f>I12*G12</f>
        <v>594.25049999999999</v>
      </c>
      <c r="L12" s="102"/>
    </row>
    <row r="13" spans="2:12" s="101" customFormat="1">
      <c r="B13" s="167" t="s">
        <v>122</v>
      </c>
      <c r="C13" s="168">
        <v>3240</v>
      </c>
      <c r="D13" s="167" t="s">
        <v>55</v>
      </c>
      <c r="E13" s="167" t="s">
        <v>119</v>
      </c>
      <c r="F13" s="169" t="s">
        <v>10</v>
      </c>
      <c r="G13" s="291">
        <f>2.9+2.9+5.7+12.16</f>
        <v>23.66</v>
      </c>
      <c r="H13" s="291">
        <v>17.45</v>
      </c>
      <c r="I13" s="291">
        <v>21.81</v>
      </c>
      <c r="J13" s="291">
        <f>I13*G13</f>
        <v>516.02459999999996</v>
      </c>
      <c r="L13" s="102"/>
    </row>
    <row r="14" spans="2:12" s="101" customFormat="1">
      <c r="B14" s="167" t="s">
        <v>123</v>
      </c>
      <c r="C14" s="168">
        <v>30</v>
      </c>
      <c r="D14" s="167" t="s">
        <v>55</v>
      </c>
      <c r="E14" s="167" t="s">
        <v>121</v>
      </c>
      <c r="F14" s="169" t="s">
        <v>10</v>
      </c>
      <c r="G14" s="291">
        <f>1.65*7.37</f>
        <v>12.160499999999999</v>
      </c>
      <c r="H14" s="291">
        <v>22.7</v>
      </c>
      <c r="I14" s="291">
        <v>28.38</v>
      </c>
      <c r="J14" s="291">
        <f>I14*G14</f>
        <v>345.11498999999998</v>
      </c>
      <c r="L14" s="102"/>
    </row>
    <row r="15" spans="2:12" s="101" customFormat="1">
      <c r="B15" s="281" t="s">
        <v>109</v>
      </c>
      <c r="C15" s="281"/>
      <c r="D15" s="281"/>
      <c r="E15" s="281" t="s">
        <v>124</v>
      </c>
      <c r="F15" s="281"/>
      <c r="G15" s="285"/>
      <c r="H15" s="137"/>
      <c r="I15" s="137"/>
      <c r="J15" s="138">
        <f>J16</f>
        <v>392.15000000000003</v>
      </c>
      <c r="L15" s="102"/>
    </row>
    <row r="16" spans="2:12" s="101" customFormat="1" ht="26.4">
      <c r="B16" s="167" t="s">
        <v>79</v>
      </c>
      <c r="C16" s="168">
        <v>96619</v>
      </c>
      <c r="D16" s="167" t="s">
        <v>9</v>
      </c>
      <c r="E16" s="167" t="s">
        <v>125</v>
      </c>
      <c r="F16" s="169" t="s">
        <v>10</v>
      </c>
      <c r="G16" s="292">
        <f>5.7+2.9+2.9</f>
        <v>11.5</v>
      </c>
      <c r="H16" s="291">
        <v>27.28</v>
      </c>
      <c r="I16" s="291">
        <v>34.1</v>
      </c>
      <c r="J16" s="291">
        <f>I16*G16</f>
        <v>392.15000000000003</v>
      </c>
      <c r="L16" s="102"/>
    </row>
    <row r="17" spans="2:12" s="101" customFormat="1">
      <c r="B17" s="293" t="s">
        <v>111</v>
      </c>
      <c r="C17" s="287"/>
      <c r="D17" s="287"/>
      <c r="E17" s="288" t="s">
        <v>191</v>
      </c>
      <c r="F17" s="289"/>
      <c r="G17" s="290"/>
      <c r="H17" s="290"/>
      <c r="I17" s="290"/>
      <c r="J17" s="290">
        <f>SUM(J18:J20)</f>
        <v>1627.1416000000002</v>
      </c>
      <c r="L17" s="102"/>
    </row>
    <row r="18" spans="2:12" s="101" customFormat="1" ht="26.4">
      <c r="B18" s="167" t="s">
        <v>112</v>
      </c>
      <c r="C18" s="168">
        <v>92541</v>
      </c>
      <c r="D18" s="167" t="s">
        <v>9</v>
      </c>
      <c r="E18" s="167" t="s">
        <v>127</v>
      </c>
      <c r="F18" s="169" t="s">
        <v>10</v>
      </c>
      <c r="G18" s="291">
        <f>7.4*1.7</f>
        <v>12.58</v>
      </c>
      <c r="H18" s="291">
        <v>62.26</v>
      </c>
      <c r="I18" s="291">
        <v>77.83</v>
      </c>
      <c r="J18" s="291">
        <f>I18*G18</f>
        <v>979.10140000000001</v>
      </c>
      <c r="L18" s="102"/>
    </row>
    <row r="19" spans="2:12" s="101" customFormat="1" ht="26.4">
      <c r="B19" s="167" t="s">
        <v>113</v>
      </c>
      <c r="C19" s="168">
        <v>94201</v>
      </c>
      <c r="D19" s="167" t="s">
        <v>9</v>
      </c>
      <c r="E19" s="167" t="s">
        <v>128</v>
      </c>
      <c r="F19" s="169" t="s">
        <v>10</v>
      </c>
      <c r="G19" s="292">
        <f>7.4*1.7</f>
        <v>12.58</v>
      </c>
      <c r="H19" s="291">
        <v>31.87</v>
      </c>
      <c r="I19" s="291">
        <v>39.840000000000003</v>
      </c>
      <c r="J19" s="291">
        <f>I19*G19</f>
        <v>501.18720000000002</v>
      </c>
      <c r="L19" s="102"/>
    </row>
    <row r="20" spans="2:12" s="101" customFormat="1">
      <c r="B20" s="167" t="s">
        <v>130</v>
      </c>
      <c r="C20" s="168">
        <v>9634</v>
      </c>
      <c r="D20" s="167" t="s">
        <v>55</v>
      </c>
      <c r="E20" s="167" t="s">
        <v>129</v>
      </c>
      <c r="F20" s="169" t="s">
        <v>10</v>
      </c>
      <c r="G20" s="292">
        <f>7.4*0.5</f>
        <v>3.7</v>
      </c>
      <c r="H20" s="291">
        <v>31.75</v>
      </c>
      <c r="I20" s="291">
        <v>39.69</v>
      </c>
      <c r="J20" s="291">
        <f>I20*G20</f>
        <v>146.85300000000001</v>
      </c>
      <c r="L20" s="102"/>
    </row>
    <row r="21" spans="2:12" s="101" customFormat="1">
      <c r="B21" s="293" t="s">
        <v>133</v>
      </c>
      <c r="C21" s="287"/>
      <c r="D21" s="287"/>
      <c r="E21" s="288" t="s">
        <v>134</v>
      </c>
      <c r="F21" s="289"/>
      <c r="G21" s="290"/>
      <c r="H21" s="290"/>
      <c r="I21" s="290"/>
      <c r="J21" s="290">
        <f>J22</f>
        <v>446.54499999999996</v>
      </c>
      <c r="L21" s="102"/>
    </row>
    <row r="22" spans="2:12" s="101" customFormat="1" ht="26.4">
      <c r="B22" s="167" t="s">
        <v>135</v>
      </c>
      <c r="C22" s="168">
        <v>96113</v>
      </c>
      <c r="D22" s="167" t="s">
        <v>9</v>
      </c>
      <c r="E22" s="167" t="s">
        <v>136</v>
      </c>
      <c r="F22" s="169" t="s">
        <v>10</v>
      </c>
      <c r="G22" s="286">
        <f>2.9+2.9+5.7</f>
        <v>11.5</v>
      </c>
      <c r="H22" s="286">
        <v>31.06</v>
      </c>
      <c r="I22" s="286">
        <v>38.83</v>
      </c>
      <c r="J22" s="286">
        <f>I22*G22</f>
        <v>446.54499999999996</v>
      </c>
      <c r="L22" s="102"/>
    </row>
    <row r="23" spans="2:12" s="101" customFormat="1">
      <c r="B23" s="293" t="s">
        <v>138</v>
      </c>
      <c r="C23" s="287"/>
      <c r="D23" s="287"/>
      <c r="E23" s="288" t="s">
        <v>139</v>
      </c>
      <c r="F23" s="289"/>
      <c r="G23" s="290"/>
      <c r="H23" s="290"/>
      <c r="I23" s="290"/>
      <c r="J23" s="290">
        <f>J24</f>
        <v>5645.8540000000003</v>
      </c>
      <c r="L23" s="102"/>
    </row>
    <row r="24" spans="2:12" s="101" customFormat="1" ht="39.6">
      <c r="B24" s="167" t="s">
        <v>140</v>
      </c>
      <c r="C24" s="168">
        <v>87273</v>
      </c>
      <c r="D24" s="167" t="s">
        <v>9</v>
      </c>
      <c r="E24" s="167" t="s">
        <v>141</v>
      </c>
      <c r="F24" s="169" t="s">
        <v>10</v>
      </c>
      <c r="G24" s="286">
        <v>70.099999999999994</v>
      </c>
      <c r="H24" s="286">
        <v>64.430000000000007</v>
      </c>
      <c r="I24" s="286">
        <v>80.540000000000006</v>
      </c>
      <c r="J24" s="286">
        <f>G24*I24</f>
        <v>5645.8540000000003</v>
      </c>
      <c r="L24" s="102"/>
    </row>
    <row r="25" spans="2:12" s="101" customFormat="1">
      <c r="B25" s="293" t="s">
        <v>146</v>
      </c>
      <c r="C25" s="287"/>
      <c r="D25" s="287"/>
      <c r="E25" s="288" t="s">
        <v>148</v>
      </c>
      <c r="F25" s="289"/>
      <c r="G25" s="290"/>
      <c r="H25" s="290"/>
      <c r="I25" s="290"/>
      <c r="J25" s="290">
        <f>SUM(J26:J28)</f>
        <v>5439.9721999999992</v>
      </c>
      <c r="L25" s="102"/>
    </row>
    <row r="26" spans="2:12" s="101" customFormat="1" ht="39.6">
      <c r="B26" s="167" t="s">
        <v>147</v>
      </c>
      <c r="C26" s="168">
        <v>87620</v>
      </c>
      <c r="D26" s="167" t="s">
        <v>9</v>
      </c>
      <c r="E26" s="167" t="s">
        <v>145</v>
      </c>
      <c r="F26" s="169" t="s">
        <v>10</v>
      </c>
      <c r="G26" s="170">
        <v>11.5</v>
      </c>
      <c r="H26" s="170">
        <v>26.64</v>
      </c>
      <c r="I26" s="170">
        <v>33.299999999999997</v>
      </c>
      <c r="J26" s="170">
        <f>I26*G26</f>
        <v>382.95</v>
      </c>
      <c r="L26" s="102"/>
    </row>
    <row r="27" spans="2:12" s="101" customFormat="1" ht="39.6">
      <c r="B27" s="167" t="s">
        <v>149</v>
      </c>
      <c r="C27" s="168">
        <v>92397</v>
      </c>
      <c r="D27" s="167" t="s">
        <v>9</v>
      </c>
      <c r="E27" s="167" t="s">
        <v>192</v>
      </c>
      <c r="F27" s="169" t="s">
        <v>10</v>
      </c>
      <c r="G27" s="170">
        <f>12.16+63.58</f>
        <v>75.739999999999995</v>
      </c>
      <c r="H27" s="170">
        <v>48.82</v>
      </c>
      <c r="I27" s="170">
        <v>61.03</v>
      </c>
      <c r="J27" s="170">
        <f>G27*I27</f>
        <v>4622.4121999999998</v>
      </c>
      <c r="L27" s="102"/>
    </row>
    <row r="28" spans="2:12" s="101" customFormat="1" ht="66">
      <c r="B28" s="167" t="s">
        <v>151</v>
      </c>
      <c r="C28" s="168">
        <v>94275</v>
      </c>
      <c r="D28" s="167" t="s">
        <v>9</v>
      </c>
      <c r="E28" s="167" t="s">
        <v>153</v>
      </c>
      <c r="F28" s="169" t="s">
        <v>126</v>
      </c>
      <c r="G28" s="170">
        <v>9</v>
      </c>
      <c r="H28" s="170">
        <v>38.630000000000003</v>
      </c>
      <c r="I28" s="170">
        <v>48.29</v>
      </c>
      <c r="J28" s="170">
        <f>G28*I28</f>
        <v>434.61</v>
      </c>
      <c r="L28" s="102"/>
    </row>
    <row r="29" spans="2:12" s="101" customFormat="1">
      <c r="B29" s="293" t="s">
        <v>155</v>
      </c>
      <c r="C29" s="287"/>
      <c r="D29" s="287"/>
      <c r="E29" s="288" t="s">
        <v>156</v>
      </c>
      <c r="F29" s="289"/>
      <c r="G29" s="290"/>
      <c r="H29" s="290"/>
      <c r="I29" s="290"/>
      <c r="J29" s="290">
        <f>SUM(J30:J33)</f>
        <v>4666.84</v>
      </c>
      <c r="L29" s="102"/>
    </row>
    <row r="30" spans="2:12" s="101" customFormat="1" ht="26.4">
      <c r="B30" s="167" t="s">
        <v>165</v>
      </c>
      <c r="C30" s="168">
        <v>3278</v>
      </c>
      <c r="D30" s="167" t="s">
        <v>55</v>
      </c>
      <c r="E30" s="167" t="s">
        <v>157</v>
      </c>
      <c r="F30" s="169" t="s">
        <v>158</v>
      </c>
      <c r="G30" s="170">
        <v>4</v>
      </c>
      <c r="H30" s="170">
        <v>181.71</v>
      </c>
      <c r="I30" s="170">
        <v>227.14</v>
      </c>
      <c r="J30" s="170">
        <f>I30*G30</f>
        <v>908.56</v>
      </c>
      <c r="L30" s="102"/>
    </row>
    <row r="31" spans="2:12" s="101" customFormat="1">
      <c r="B31" s="167" t="s">
        <v>166</v>
      </c>
      <c r="C31" s="168">
        <v>624</v>
      </c>
      <c r="D31" s="167" t="s">
        <v>55</v>
      </c>
      <c r="E31" s="167" t="s">
        <v>161</v>
      </c>
      <c r="F31" s="169" t="s">
        <v>158</v>
      </c>
      <c r="G31" s="170">
        <v>22</v>
      </c>
      <c r="H31" s="170">
        <v>27.15</v>
      </c>
      <c r="I31" s="170">
        <v>33.94</v>
      </c>
      <c r="J31" s="170">
        <f>G31*I31</f>
        <v>746.68</v>
      </c>
      <c r="L31" s="102"/>
    </row>
    <row r="32" spans="2:12" s="101" customFormat="1">
      <c r="B32" s="167" t="s">
        <v>167</v>
      </c>
      <c r="C32" s="168">
        <v>632</v>
      </c>
      <c r="D32" s="167" t="s">
        <v>55</v>
      </c>
      <c r="E32" s="167" t="s">
        <v>162</v>
      </c>
      <c r="F32" s="169" t="s">
        <v>158</v>
      </c>
      <c r="G32" s="170">
        <v>4</v>
      </c>
      <c r="H32" s="170">
        <v>92.12</v>
      </c>
      <c r="I32" s="170">
        <v>115.15</v>
      </c>
      <c r="J32" s="170">
        <f>G32*I32</f>
        <v>460.6</v>
      </c>
      <c r="L32" s="102"/>
    </row>
    <row r="33" spans="2:12" s="101" customFormat="1">
      <c r="B33" s="167" t="s">
        <v>168</v>
      </c>
      <c r="C33" s="168">
        <v>628</v>
      </c>
      <c r="D33" s="167" t="s">
        <v>55</v>
      </c>
      <c r="E33" s="167" t="s">
        <v>163</v>
      </c>
      <c r="F33" s="169" t="s">
        <v>158</v>
      </c>
      <c r="G33" s="170">
        <v>20</v>
      </c>
      <c r="H33" s="170">
        <v>102.04</v>
      </c>
      <c r="I33" s="170">
        <v>127.55</v>
      </c>
      <c r="J33" s="170">
        <f>G33*I33</f>
        <v>2551</v>
      </c>
      <c r="L33" s="102"/>
    </row>
    <row r="34" spans="2:12" s="101" customFormat="1">
      <c r="B34" s="293" t="s">
        <v>169</v>
      </c>
      <c r="C34" s="287"/>
      <c r="D34" s="287"/>
      <c r="E34" s="288" t="s">
        <v>170</v>
      </c>
      <c r="F34" s="289"/>
      <c r="G34" s="290"/>
      <c r="H34" s="290"/>
      <c r="I34" s="290"/>
      <c r="J34" s="290">
        <f>SUM(J35:J37)</f>
        <v>2405.52</v>
      </c>
      <c r="L34" s="102"/>
    </row>
    <row r="35" spans="2:12" s="101" customFormat="1">
      <c r="B35" s="167" t="s">
        <v>177</v>
      </c>
      <c r="C35" s="168">
        <v>1683</v>
      </c>
      <c r="D35" s="167" t="s">
        <v>55</v>
      </c>
      <c r="E35" s="167" t="s">
        <v>171</v>
      </c>
      <c r="F35" s="169" t="s">
        <v>158</v>
      </c>
      <c r="G35" s="170">
        <v>3</v>
      </c>
      <c r="H35" s="170">
        <v>121.9</v>
      </c>
      <c r="I35" s="170">
        <v>152.38</v>
      </c>
      <c r="J35" s="170">
        <f>I35*G35</f>
        <v>457.14</v>
      </c>
      <c r="L35" s="102"/>
    </row>
    <row r="36" spans="2:12" s="101" customFormat="1" ht="26.4">
      <c r="B36" s="167" t="s">
        <v>178</v>
      </c>
      <c r="C36" s="168">
        <v>1679</v>
      </c>
      <c r="D36" s="167" t="s">
        <v>55</v>
      </c>
      <c r="E36" s="167" t="s">
        <v>172</v>
      </c>
      <c r="F36" s="169" t="s">
        <v>173</v>
      </c>
      <c r="G36" s="170">
        <v>6</v>
      </c>
      <c r="H36" s="170">
        <v>79.7</v>
      </c>
      <c r="I36" s="170">
        <v>99.63</v>
      </c>
      <c r="J36" s="170">
        <f>I36*G36</f>
        <v>597.78</v>
      </c>
      <c r="L36" s="102"/>
    </row>
    <row r="37" spans="2:12" s="101" customFormat="1">
      <c r="B37" s="167" t="s">
        <v>179</v>
      </c>
      <c r="C37" s="168">
        <v>1353</v>
      </c>
      <c r="D37" s="167" t="s">
        <v>55</v>
      </c>
      <c r="E37" s="167" t="s">
        <v>174</v>
      </c>
      <c r="F37" s="169" t="s">
        <v>173</v>
      </c>
      <c r="G37" s="170">
        <v>6</v>
      </c>
      <c r="H37" s="170">
        <v>180.08</v>
      </c>
      <c r="I37" s="170">
        <v>225.1</v>
      </c>
      <c r="J37" s="170">
        <f>G37*I37</f>
        <v>1350.6</v>
      </c>
      <c r="L37" s="102"/>
    </row>
    <row r="38" spans="2:12" s="101" customFormat="1">
      <c r="B38" s="293" t="s">
        <v>180</v>
      </c>
      <c r="C38" s="287"/>
      <c r="D38" s="287"/>
      <c r="E38" s="288" t="s">
        <v>181</v>
      </c>
      <c r="F38" s="289"/>
      <c r="G38" s="290"/>
      <c r="H38" s="290"/>
      <c r="I38" s="290"/>
      <c r="J38" s="290">
        <f>SUM(J39:J42)</f>
        <v>3531.73</v>
      </c>
      <c r="L38" s="102"/>
    </row>
    <row r="39" spans="2:12" s="101" customFormat="1" ht="52.8">
      <c r="B39" s="167" t="s">
        <v>187</v>
      </c>
      <c r="C39" s="168">
        <v>86943</v>
      </c>
      <c r="D39" s="167" t="s">
        <v>9</v>
      </c>
      <c r="E39" s="167" t="s">
        <v>186</v>
      </c>
      <c r="F39" s="169" t="s">
        <v>110</v>
      </c>
      <c r="G39" s="170">
        <v>3</v>
      </c>
      <c r="H39" s="170">
        <v>219.76</v>
      </c>
      <c r="I39" s="170">
        <v>274.7</v>
      </c>
      <c r="J39" s="170">
        <f>I39*G39</f>
        <v>824.09999999999991</v>
      </c>
      <c r="L39" s="102"/>
    </row>
    <row r="40" spans="2:12" s="101" customFormat="1" ht="39.6">
      <c r="B40" s="167" t="s">
        <v>188</v>
      </c>
      <c r="C40" s="168">
        <v>86931</v>
      </c>
      <c r="D40" s="167" t="s">
        <v>9</v>
      </c>
      <c r="E40" s="167" t="s">
        <v>182</v>
      </c>
      <c r="F40" s="169" t="s">
        <v>110</v>
      </c>
      <c r="G40" s="170">
        <v>3</v>
      </c>
      <c r="H40" s="170">
        <v>445.6</v>
      </c>
      <c r="I40" s="170">
        <v>557</v>
      </c>
      <c r="J40" s="170">
        <f>I40*G40</f>
        <v>1671</v>
      </c>
      <c r="L40" s="102"/>
    </row>
    <row r="41" spans="2:12" s="101" customFormat="1" ht="26.4">
      <c r="B41" s="167" t="s">
        <v>189</v>
      </c>
      <c r="C41" s="168">
        <v>100868</v>
      </c>
      <c r="D41" s="167" t="s">
        <v>9</v>
      </c>
      <c r="E41" s="167" t="s">
        <v>183</v>
      </c>
      <c r="F41" s="169" t="s">
        <v>110</v>
      </c>
      <c r="G41" s="170">
        <v>2</v>
      </c>
      <c r="H41" s="170">
        <v>315.88</v>
      </c>
      <c r="I41" s="170">
        <v>394.85</v>
      </c>
      <c r="J41" s="170">
        <f>I41*G41</f>
        <v>789.7</v>
      </c>
      <c r="L41" s="102"/>
    </row>
    <row r="42" spans="2:12" s="101" customFormat="1" ht="26.4">
      <c r="B42" s="167" t="s">
        <v>190</v>
      </c>
      <c r="C42" s="168">
        <v>2022</v>
      </c>
      <c r="D42" s="167" t="s">
        <v>55</v>
      </c>
      <c r="E42" s="167" t="s">
        <v>193</v>
      </c>
      <c r="F42" s="169" t="s">
        <v>110</v>
      </c>
      <c r="G42" s="170">
        <v>3</v>
      </c>
      <c r="H42" s="170">
        <v>65.849999999999994</v>
      </c>
      <c r="I42" s="170">
        <v>82.31</v>
      </c>
      <c r="J42" s="170">
        <f>I42*G42</f>
        <v>246.93</v>
      </c>
      <c r="L42" s="102"/>
    </row>
    <row r="43" spans="2:12" s="101" customFormat="1" ht="14.4" thickBot="1">
      <c r="B43" s="126"/>
      <c r="C43" s="127"/>
      <c r="D43" s="126"/>
      <c r="E43" s="126"/>
      <c r="F43" s="128"/>
      <c r="G43" s="127"/>
      <c r="H43" s="129"/>
      <c r="I43" s="129"/>
      <c r="J43" s="129"/>
    </row>
    <row r="44" spans="2:12" ht="16.8" thickTop="1" thickBot="1">
      <c r="B44" s="171"/>
      <c r="C44" s="171"/>
      <c r="D44" s="171"/>
      <c r="E44" s="1"/>
      <c r="F44" s="2"/>
      <c r="G44" s="172" t="s">
        <v>73</v>
      </c>
      <c r="H44" s="173"/>
      <c r="I44" s="174">
        <f>SUM(J38,J34,J29,J25,J23,J21,J17,J15,J11)</f>
        <v>25611.142889999999</v>
      </c>
      <c r="J44" s="175"/>
      <c r="K44" s="101"/>
      <c r="L44" s="101"/>
    </row>
    <row r="45" spans="2:12" ht="60" customHeight="1" thickTop="1">
      <c r="B45" s="3"/>
      <c r="C45" s="3"/>
      <c r="D45" s="3"/>
      <c r="E45" s="3"/>
      <c r="F45" s="3"/>
      <c r="G45" s="3"/>
      <c r="H45" s="3"/>
      <c r="I45" s="3"/>
      <c r="J45" s="3"/>
    </row>
    <row r="46" spans="2:12" ht="50.1" customHeight="1">
      <c r="B46" s="5"/>
      <c r="C46" s="6"/>
      <c r="D46" s="6"/>
      <c r="E46" s="6"/>
      <c r="F46" s="6"/>
      <c r="G46" s="6"/>
      <c r="H46" s="6"/>
      <c r="I46" s="6"/>
      <c r="J46" s="6"/>
    </row>
    <row r="47" spans="2:12">
      <c r="B47" s="4"/>
      <c r="C47" s="4"/>
      <c r="D47" s="4"/>
      <c r="E47" s="4"/>
      <c r="F47" s="4"/>
      <c r="G47" s="4"/>
      <c r="H47" s="4"/>
      <c r="I47" s="4"/>
      <c r="J47" s="4"/>
    </row>
  </sheetData>
  <mergeCells count="15">
    <mergeCell ref="B44:D44"/>
    <mergeCell ref="G44:H44"/>
    <mergeCell ref="I44:J44"/>
    <mergeCell ref="B2:J2"/>
    <mergeCell ref="B3:J3"/>
    <mergeCell ref="D4:E4"/>
    <mergeCell ref="F4:G4"/>
    <mergeCell ref="D5:E5"/>
    <mergeCell ref="F5:G5"/>
    <mergeCell ref="D6:E6"/>
    <mergeCell ref="F6:G6"/>
    <mergeCell ref="B7:E8"/>
    <mergeCell ref="F7:G7"/>
    <mergeCell ref="F8:J8"/>
    <mergeCell ref="B9:J9"/>
  </mergeCells>
  <printOptions horizontalCentered="1"/>
  <pageMargins left="0.70866141732283461" right="0.70866141732283461" top="0.74803149606299213" bottom="0.59055118110236215" header="0.31496062992125984" footer="0.31496062992125984"/>
  <pageSetup paperSize="9" scale="56" fitToHeight="0" orientation="portrait" r:id="rId1"/>
  <ignoredErrors>
    <ignoredError sqref="C11:I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view="pageBreakPreview" topLeftCell="A26" zoomScaleSheetLayoutView="100" workbookViewId="0">
      <selection activeCell="H35" sqref="H35"/>
    </sheetView>
  </sheetViews>
  <sheetFormatPr defaultRowHeight="13.8"/>
  <cols>
    <col min="1" max="3" width="13.19921875" style="152" customWidth="1"/>
    <col min="4" max="4" width="62.69921875" style="94" customWidth="1"/>
    <col min="5" max="5" width="5" style="152" bestFit="1" customWidth="1"/>
    <col min="6" max="6" width="10" style="153" bestFit="1" customWidth="1"/>
    <col min="7" max="7" width="59.09765625" style="152" customWidth="1"/>
    <col min="8" max="16384" width="8.796875" style="101"/>
  </cols>
  <sheetData>
    <row r="1" spans="1:7" ht="82.5" customHeight="1">
      <c r="A1" s="213"/>
      <c r="B1" s="214"/>
      <c r="C1" s="214"/>
      <c r="D1" s="214"/>
      <c r="E1" s="214"/>
      <c r="F1" s="214"/>
      <c r="G1" s="215"/>
    </row>
    <row r="2" spans="1:7" ht="56.25" customHeight="1">
      <c r="A2" s="216" t="s">
        <v>103</v>
      </c>
      <c r="B2" s="217"/>
      <c r="C2" s="217"/>
      <c r="D2" s="217"/>
      <c r="E2" s="217"/>
      <c r="F2" s="217"/>
      <c r="G2" s="218"/>
    </row>
    <row r="3" spans="1:7" ht="15.6">
      <c r="A3" s="141" t="s">
        <v>104</v>
      </c>
      <c r="B3" s="210" t="s">
        <v>116</v>
      </c>
      <c r="C3" s="211"/>
      <c r="D3" s="212"/>
      <c r="E3" s="142"/>
      <c r="F3" s="219"/>
      <c r="G3" s="220"/>
    </row>
    <row r="4" spans="1:7" ht="15.6">
      <c r="A4" s="143" t="s">
        <v>76</v>
      </c>
      <c r="B4" s="221" t="s">
        <v>81</v>
      </c>
      <c r="C4" s="221"/>
      <c r="D4" s="221"/>
      <c r="E4" s="144"/>
      <c r="F4" s="222" t="s">
        <v>105</v>
      </c>
      <c r="G4" s="223"/>
    </row>
    <row r="5" spans="1:7" ht="15.75" customHeight="1">
      <c r="A5" s="141" t="s">
        <v>77</v>
      </c>
      <c r="B5" s="224" t="s">
        <v>117</v>
      </c>
      <c r="C5" s="224"/>
      <c r="D5" s="224"/>
      <c r="E5" s="144"/>
      <c r="F5" s="222"/>
      <c r="G5" s="223"/>
    </row>
    <row r="6" spans="1:7" ht="15.6">
      <c r="A6" s="202"/>
      <c r="B6" s="203"/>
      <c r="C6" s="203"/>
      <c r="D6" s="203"/>
      <c r="E6" s="145"/>
      <c r="F6" s="204" t="s">
        <v>106</v>
      </c>
      <c r="G6" s="205"/>
    </row>
    <row r="7" spans="1:7">
      <c r="A7" s="206" t="s">
        <v>107</v>
      </c>
      <c r="B7" s="207"/>
      <c r="C7" s="207"/>
      <c r="D7" s="208"/>
      <c r="E7" s="208"/>
      <c r="F7" s="208"/>
      <c r="G7" s="209"/>
    </row>
    <row r="8" spans="1:7">
      <c r="A8" s="146" t="s">
        <v>0</v>
      </c>
      <c r="B8" s="147" t="s">
        <v>1</v>
      </c>
      <c r="C8" s="147" t="s">
        <v>2</v>
      </c>
      <c r="D8" s="148" t="s">
        <v>3</v>
      </c>
      <c r="E8" s="147" t="s">
        <v>4</v>
      </c>
      <c r="F8" s="149" t="s">
        <v>5</v>
      </c>
      <c r="G8" s="150" t="s">
        <v>107</v>
      </c>
    </row>
    <row r="9" spans="1:7">
      <c r="A9" s="154" t="s">
        <v>108</v>
      </c>
      <c r="B9" s="154"/>
      <c r="C9" s="154"/>
      <c r="D9" s="155" t="s">
        <v>74</v>
      </c>
      <c r="E9" s="156"/>
      <c r="F9" s="157"/>
      <c r="G9" s="163"/>
    </row>
    <row r="10" spans="1:7" ht="26.4">
      <c r="A10" s="162" t="s">
        <v>78</v>
      </c>
      <c r="B10" s="164">
        <v>97633</v>
      </c>
      <c r="C10" s="161" t="s">
        <v>9</v>
      </c>
      <c r="D10" s="161" t="s">
        <v>118</v>
      </c>
      <c r="E10" s="162" t="s">
        <v>10</v>
      </c>
      <c r="F10" s="282">
        <v>29.55</v>
      </c>
      <c r="G10" s="159" t="s">
        <v>142</v>
      </c>
    </row>
    <row r="11" spans="1:7" ht="26.4">
      <c r="A11" s="162" t="s">
        <v>122</v>
      </c>
      <c r="B11" s="164">
        <v>3240</v>
      </c>
      <c r="C11" s="161" t="s">
        <v>55</v>
      </c>
      <c r="D11" s="161" t="s">
        <v>119</v>
      </c>
      <c r="E11" s="162" t="s">
        <v>10</v>
      </c>
      <c r="F11" s="282">
        <f>2.9+2.9+5.7+12.16</f>
        <v>23.66</v>
      </c>
      <c r="G11" s="159" t="s">
        <v>143</v>
      </c>
    </row>
    <row r="12" spans="1:7">
      <c r="A12" s="162" t="s">
        <v>123</v>
      </c>
      <c r="B12" s="164">
        <v>30</v>
      </c>
      <c r="C12" s="161" t="s">
        <v>55</v>
      </c>
      <c r="D12" s="161" t="s">
        <v>121</v>
      </c>
      <c r="E12" s="162" t="s">
        <v>10</v>
      </c>
      <c r="F12" s="282">
        <f>1.65*7.37</f>
        <v>12.160499999999999</v>
      </c>
      <c r="G12" s="159" t="s">
        <v>120</v>
      </c>
    </row>
    <row r="13" spans="1:7">
      <c r="A13" s="154" t="s">
        <v>109</v>
      </c>
      <c r="B13" s="154"/>
      <c r="C13" s="154"/>
      <c r="D13" s="155" t="s">
        <v>124</v>
      </c>
      <c r="E13" s="156"/>
      <c r="F13" s="157"/>
      <c r="G13" s="163"/>
    </row>
    <row r="14" spans="1:7" ht="26.4">
      <c r="A14" s="162" t="s">
        <v>79</v>
      </c>
      <c r="B14" s="164">
        <v>96619</v>
      </c>
      <c r="C14" s="161" t="s">
        <v>9</v>
      </c>
      <c r="D14" s="161" t="s">
        <v>125</v>
      </c>
      <c r="E14" s="162" t="s">
        <v>10</v>
      </c>
      <c r="F14" s="282">
        <f>5.7+2.9+2.9</f>
        <v>11.5</v>
      </c>
      <c r="G14" s="159" t="s">
        <v>144</v>
      </c>
    </row>
    <row r="15" spans="1:7">
      <c r="A15" s="154" t="s">
        <v>111</v>
      </c>
      <c r="B15" s="154"/>
      <c r="C15" s="154"/>
      <c r="D15" s="155" t="s">
        <v>191</v>
      </c>
      <c r="E15" s="156"/>
      <c r="F15" s="157"/>
      <c r="G15" s="163"/>
    </row>
    <row r="16" spans="1:7" ht="26.4">
      <c r="A16" s="162" t="s">
        <v>112</v>
      </c>
      <c r="B16" s="164">
        <v>92541</v>
      </c>
      <c r="C16" s="161" t="s">
        <v>9</v>
      </c>
      <c r="D16" s="161" t="s">
        <v>127</v>
      </c>
      <c r="E16" s="162" t="s">
        <v>10</v>
      </c>
      <c r="F16" s="282">
        <f>7.4*1.7</f>
        <v>12.58</v>
      </c>
      <c r="G16" s="158" t="s">
        <v>131</v>
      </c>
    </row>
    <row r="17" spans="1:7" ht="26.4">
      <c r="A17" s="162" t="s">
        <v>113</v>
      </c>
      <c r="B17" s="164">
        <v>94201</v>
      </c>
      <c r="C17" s="161" t="s">
        <v>9</v>
      </c>
      <c r="D17" s="161" t="s">
        <v>128</v>
      </c>
      <c r="E17" s="162" t="s">
        <v>10</v>
      </c>
      <c r="F17" s="282">
        <f>7.4*1.7</f>
        <v>12.58</v>
      </c>
      <c r="G17" s="158" t="s">
        <v>131</v>
      </c>
    </row>
    <row r="18" spans="1:7">
      <c r="A18" s="162" t="s">
        <v>130</v>
      </c>
      <c r="B18" s="164">
        <v>9634</v>
      </c>
      <c r="C18" s="161" t="s">
        <v>55</v>
      </c>
      <c r="D18" s="161" t="s">
        <v>129</v>
      </c>
      <c r="E18" s="162" t="s">
        <v>10</v>
      </c>
      <c r="F18" s="282">
        <f>7.4*0.5</f>
        <v>3.7</v>
      </c>
      <c r="G18" s="158" t="s">
        <v>132</v>
      </c>
    </row>
    <row r="19" spans="1:7">
      <c r="A19" s="154" t="s">
        <v>133</v>
      </c>
      <c r="B19" s="154"/>
      <c r="C19" s="154"/>
      <c r="D19" s="155" t="s">
        <v>134</v>
      </c>
      <c r="E19" s="156"/>
      <c r="F19" s="157"/>
      <c r="G19" s="163"/>
    </row>
    <row r="20" spans="1:7" ht="26.4">
      <c r="A20" s="162" t="s">
        <v>135</v>
      </c>
      <c r="B20" s="164">
        <v>96113</v>
      </c>
      <c r="C20" s="161" t="s">
        <v>9</v>
      </c>
      <c r="D20" s="161" t="s">
        <v>136</v>
      </c>
      <c r="E20" s="162" t="s">
        <v>10</v>
      </c>
      <c r="F20" s="282">
        <f>2.9+2.9+5.7</f>
        <v>11.5</v>
      </c>
      <c r="G20" s="158" t="s">
        <v>137</v>
      </c>
    </row>
    <row r="21" spans="1:7">
      <c r="A21" s="154" t="s">
        <v>138</v>
      </c>
      <c r="B21" s="154"/>
      <c r="C21" s="154"/>
      <c r="D21" s="155" t="s">
        <v>139</v>
      </c>
      <c r="E21" s="156"/>
      <c r="F21" s="157"/>
      <c r="G21" s="163"/>
    </row>
    <row r="22" spans="1:7" ht="39.6">
      <c r="A22" s="162" t="s">
        <v>140</v>
      </c>
      <c r="B22" s="164">
        <v>87273</v>
      </c>
      <c r="C22" s="161" t="s">
        <v>9</v>
      </c>
      <c r="D22" s="161" t="s">
        <v>141</v>
      </c>
      <c r="E22" s="162" t="s">
        <v>10</v>
      </c>
      <c r="F22" s="282">
        <v>70.099999999999994</v>
      </c>
      <c r="G22" s="158" t="s">
        <v>160</v>
      </c>
    </row>
    <row r="23" spans="1:7">
      <c r="A23" s="154" t="s">
        <v>146</v>
      </c>
      <c r="B23" s="154"/>
      <c r="C23" s="154"/>
      <c r="D23" s="155" t="s">
        <v>148</v>
      </c>
      <c r="E23" s="156"/>
      <c r="F23" s="157"/>
      <c r="G23" s="163"/>
    </row>
    <row r="24" spans="1:7" ht="39.6">
      <c r="A24" s="162" t="s">
        <v>147</v>
      </c>
      <c r="B24" s="164">
        <v>87620</v>
      </c>
      <c r="C24" s="161" t="s">
        <v>9</v>
      </c>
      <c r="D24" s="161" t="s">
        <v>145</v>
      </c>
      <c r="E24" s="162" t="s">
        <v>10</v>
      </c>
      <c r="F24" s="151">
        <v>11.5</v>
      </c>
      <c r="G24" s="283" t="s">
        <v>144</v>
      </c>
    </row>
    <row r="25" spans="1:7" ht="39.6">
      <c r="A25" s="162" t="s">
        <v>149</v>
      </c>
      <c r="B25" s="164">
        <v>92397</v>
      </c>
      <c r="C25" s="161" t="s">
        <v>9</v>
      </c>
      <c r="D25" s="161" t="s">
        <v>150</v>
      </c>
      <c r="E25" s="162" t="s">
        <v>10</v>
      </c>
      <c r="F25" s="151">
        <f>12.16+63.58</f>
        <v>75.739999999999995</v>
      </c>
      <c r="G25" s="284" t="s">
        <v>152</v>
      </c>
    </row>
    <row r="26" spans="1:7" ht="52.8">
      <c r="A26" s="162" t="s">
        <v>151</v>
      </c>
      <c r="B26" s="164">
        <v>94275</v>
      </c>
      <c r="C26" s="161" t="s">
        <v>9</v>
      </c>
      <c r="D26" s="161" t="s">
        <v>153</v>
      </c>
      <c r="E26" s="162" t="s">
        <v>126</v>
      </c>
      <c r="F26" s="151">
        <v>9</v>
      </c>
      <c r="G26" s="284" t="s">
        <v>154</v>
      </c>
    </row>
    <row r="27" spans="1:7">
      <c r="A27" s="154" t="s">
        <v>155</v>
      </c>
      <c r="B27" s="154"/>
      <c r="C27" s="154"/>
      <c r="D27" s="155" t="s">
        <v>156</v>
      </c>
      <c r="E27" s="156"/>
      <c r="F27" s="157"/>
      <c r="G27" s="163"/>
    </row>
    <row r="28" spans="1:7" ht="26.4">
      <c r="A28" s="162" t="s">
        <v>165</v>
      </c>
      <c r="B28" s="164">
        <v>3278</v>
      </c>
      <c r="C28" s="161" t="s">
        <v>55</v>
      </c>
      <c r="D28" s="161" t="s">
        <v>157</v>
      </c>
      <c r="E28" s="162" t="s">
        <v>158</v>
      </c>
      <c r="F28" s="151">
        <v>4</v>
      </c>
      <c r="G28" s="158" t="s">
        <v>159</v>
      </c>
    </row>
    <row r="29" spans="1:7">
      <c r="A29" s="162" t="s">
        <v>166</v>
      </c>
      <c r="B29" s="164">
        <v>624</v>
      </c>
      <c r="C29" s="161" t="s">
        <v>55</v>
      </c>
      <c r="D29" s="161" t="s">
        <v>161</v>
      </c>
      <c r="E29" s="162" t="s">
        <v>158</v>
      </c>
      <c r="F29" s="151">
        <v>22</v>
      </c>
      <c r="G29" s="158" t="s">
        <v>164</v>
      </c>
    </row>
    <row r="30" spans="1:7">
      <c r="A30" s="162" t="s">
        <v>167</v>
      </c>
      <c r="B30" s="164">
        <v>632</v>
      </c>
      <c r="C30" s="161" t="s">
        <v>55</v>
      </c>
      <c r="D30" s="161" t="s">
        <v>162</v>
      </c>
      <c r="E30" s="162" t="s">
        <v>158</v>
      </c>
      <c r="F30" s="151">
        <v>4</v>
      </c>
      <c r="G30" s="158" t="s">
        <v>164</v>
      </c>
    </row>
    <row r="31" spans="1:7">
      <c r="A31" s="162" t="s">
        <v>168</v>
      </c>
      <c r="B31" s="164">
        <v>628</v>
      </c>
      <c r="C31" s="161" t="s">
        <v>55</v>
      </c>
      <c r="D31" s="161" t="s">
        <v>163</v>
      </c>
      <c r="E31" s="162" t="s">
        <v>158</v>
      </c>
      <c r="F31" s="151">
        <v>20</v>
      </c>
      <c r="G31" s="158" t="s">
        <v>164</v>
      </c>
    </row>
    <row r="32" spans="1:7">
      <c r="A32" s="154" t="s">
        <v>169</v>
      </c>
      <c r="B32" s="154"/>
      <c r="C32" s="154"/>
      <c r="D32" s="155" t="s">
        <v>170</v>
      </c>
      <c r="E32" s="156"/>
      <c r="F32" s="157"/>
      <c r="G32" s="163"/>
    </row>
    <row r="33" spans="1:7" ht="26.4">
      <c r="A33" s="162" t="s">
        <v>177</v>
      </c>
      <c r="B33" s="164">
        <v>1683</v>
      </c>
      <c r="C33" s="161" t="s">
        <v>55</v>
      </c>
      <c r="D33" s="161" t="s">
        <v>171</v>
      </c>
      <c r="E33" s="162" t="s">
        <v>158</v>
      </c>
      <c r="F33" s="151">
        <v>3</v>
      </c>
      <c r="G33" s="158" t="s">
        <v>175</v>
      </c>
    </row>
    <row r="34" spans="1:7" ht="26.4">
      <c r="A34" s="162" t="s">
        <v>178</v>
      </c>
      <c r="B34" s="164">
        <v>1679</v>
      </c>
      <c r="C34" s="161" t="s">
        <v>55</v>
      </c>
      <c r="D34" s="161" t="s">
        <v>172</v>
      </c>
      <c r="E34" s="162" t="s">
        <v>173</v>
      </c>
      <c r="F34" s="151">
        <v>6</v>
      </c>
      <c r="G34" s="158" t="s">
        <v>176</v>
      </c>
    </row>
    <row r="35" spans="1:7" ht="26.4">
      <c r="A35" s="162" t="s">
        <v>179</v>
      </c>
      <c r="B35" s="164">
        <v>1353</v>
      </c>
      <c r="C35" s="161" t="s">
        <v>55</v>
      </c>
      <c r="D35" s="161" t="s">
        <v>174</v>
      </c>
      <c r="E35" s="162" t="s">
        <v>173</v>
      </c>
      <c r="F35" s="151">
        <v>6</v>
      </c>
      <c r="G35" s="158" t="s">
        <v>176</v>
      </c>
    </row>
    <row r="36" spans="1:7">
      <c r="A36" s="154" t="s">
        <v>180</v>
      </c>
      <c r="B36" s="154"/>
      <c r="C36" s="154"/>
      <c r="D36" s="155" t="s">
        <v>181</v>
      </c>
      <c r="E36" s="156"/>
      <c r="F36" s="157"/>
      <c r="G36" s="163"/>
    </row>
    <row r="37" spans="1:7" ht="52.8">
      <c r="A37" s="162" t="s">
        <v>187</v>
      </c>
      <c r="B37" s="164">
        <v>86943</v>
      </c>
      <c r="C37" s="161" t="s">
        <v>9</v>
      </c>
      <c r="D37" s="161" t="s">
        <v>186</v>
      </c>
      <c r="E37" s="162" t="s">
        <v>110</v>
      </c>
      <c r="F37" s="151">
        <v>3</v>
      </c>
      <c r="G37" s="284" t="s">
        <v>175</v>
      </c>
    </row>
    <row r="38" spans="1:7" ht="39.6">
      <c r="A38" s="162" t="s">
        <v>188</v>
      </c>
      <c r="B38" s="164">
        <v>86931</v>
      </c>
      <c r="C38" s="161" t="s">
        <v>9</v>
      </c>
      <c r="D38" s="161" t="s">
        <v>182</v>
      </c>
      <c r="E38" s="162" t="s">
        <v>110</v>
      </c>
      <c r="F38" s="151">
        <v>3</v>
      </c>
      <c r="G38" s="284" t="s">
        <v>175</v>
      </c>
    </row>
    <row r="39" spans="1:7" ht="26.4">
      <c r="A39" s="162" t="s">
        <v>189</v>
      </c>
      <c r="B39" s="164">
        <v>100868</v>
      </c>
      <c r="C39" s="161" t="s">
        <v>9</v>
      </c>
      <c r="D39" s="161" t="s">
        <v>183</v>
      </c>
      <c r="E39" s="162" t="s">
        <v>110</v>
      </c>
      <c r="F39" s="151">
        <v>2</v>
      </c>
      <c r="G39" s="284" t="s">
        <v>185</v>
      </c>
    </row>
    <row r="40" spans="1:7" ht="26.4">
      <c r="A40" s="162" t="s">
        <v>190</v>
      </c>
      <c r="B40" s="164">
        <v>2022</v>
      </c>
      <c r="C40" s="161" t="s">
        <v>55</v>
      </c>
      <c r="D40" s="161" t="s">
        <v>184</v>
      </c>
      <c r="E40" s="162" t="s">
        <v>110</v>
      </c>
      <c r="F40" s="151">
        <v>3</v>
      </c>
      <c r="G40" s="284" t="s">
        <v>175</v>
      </c>
    </row>
    <row r="41" spans="1:7">
      <c r="A41" s="101"/>
      <c r="B41" s="101"/>
      <c r="C41" s="101"/>
      <c r="D41" s="101"/>
      <c r="E41" s="101"/>
      <c r="F41" s="101"/>
      <c r="G41" s="101"/>
    </row>
    <row r="42" spans="1:7">
      <c r="G42" s="160"/>
    </row>
  </sheetData>
  <mergeCells count="11">
    <mergeCell ref="A6:D6"/>
    <mergeCell ref="F6:G6"/>
    <mergeCell ref="A7:G7"/>
    <mergeCell ref="B3:D3"/>
    <mergeCell ref="A1:G1"/>
    <mergeCell ref="A2:G2"/>
    <mergeCell ref="F3:G3"/>
    <mergeCell ref="B4:D4"/>
    <mergeCell ref="F4:G4"/>
    <mergeCell ref="B5:D5"/>
    <mergeCell ref="F5:G5"/>
  </mergeCells>
  <pageMargins left="0.7" right="0.7" top="0.75" bottom="0.75" header="0.3" footer="0.3"/>
  <pageSetup paperSize="9" scale="45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topLeftCell="A2" workbookViewId="0">
      <selection activeCell="I6" sqref="I6"/>
    </sheetView>
  </sheetViews>
  <sheetFormatPr defaultRowHeight="13.8"/>
  <cols>
    <col min="1" max="1" width="15.19921875" customWidth="1"/>
    <col min="2" max="2" width="26.8984375" customWidth="1"/>
    <col min="3" max="3" width="14.59765625" customWidth="1"/>
    <col min="4" max="4" width="12.8984375" customWidth="1"/>
    <col min="5" max="5" width="10" customWidth="1"/>
    <col min="6" max="6" width="12.59765625" customWidth="1"/>
    <col min="7" max="7" width="20.3984375" customWidth="1"/>
  </cols>
  <sheetData>
    <row r="1" spans="1:6">
      <c r="A1" s="101"/>
      <c r="B1" s="101"/>
      <c r="C1" s="101"/>
      <c r="D1" s="101"/>
      <c r="E1" s="101"/>
      <c r="F1" s="101"/>
    </row>
    <row r="2" spans="1:6">
      <c r="A2" s="132"/>
      <c r="B2" s="132" t="s">
        <v>85</v>
      </c>
      <c r="C2" s="132" t="s">
        <v>86</v>
      </c>
      <c r="D2" s="225" t="s">
        <v>87</v>
      </c>
      <c r="E2" s="225"/>
      <c r="F2" s="132"/>
    </row>
    <row r="3" spans="1:6" ht="76.5" customHeight="1">
      <c r="A3" s="133"/>
      <c r="B3" s="166" t="s">
        <v>115</v>
      </c>
      <c r="C3" s="140" t="s">
        <v>99</v>
      </c>
      <c r="D3" s="226">
        <v>0.25</v>
      </c>
      <c r="E3" s="227"/>
      <c r="F3" s="133"/>
    </row>
    <row r="4" spans="1:6" ht="13.5" customHeight="1">
      <c r="A4" s="228" t="s">
        <v>94</v>
      </c>
      <c r="B4" s="228"/>
      <c r="C4" s="228"/>
      <c r="D4" s="228"/>
      <c r="E4" s="228"/>
      <c r="F4" s="228"/>
    </row>
    <row r="5" spans="1:6">
      <c r="A5" s="139" t="s">
        <v>0</v>
      </c>
      <c r="B5" s="139" t="s">
        <v>3</v>
      </c>
      <c r="C5" s="229" t="s">
        <v>88</v>
      </c>
      <c r="D5" s="230"/>
      <c r="E5" s="230"/>
      <c r="F5" s="231"/>
    </row>
    <row r="6" spans="1:6" ht="16.2" thickBot="1">
      <c r="A6" s="131"/>
      <c r="B6" s="131" t="s">
        <v>89</v>
      </c>
      <c r="C6" s="134" t="s">
        <v>90</v>
      </c>
      <c r="D6" s="134" t="s">
        <v>91</v>
      </c>
      <c r="E6" s="134" t="s">
        <v>92</v>
      </c>
      <c r="F6" s="134" t="s">
        <v>93</v>
      </c>
    </row>
    <row r="7" spans="1:6" ht="16.2" thickTop="1">
      <c r="A7" s="135">
        <v>1</v>
      </c>
      <c r="B7" s="136" t="s">
        <v>98</v>
      </c>
      <c r="C7" s="165"/>
      <c r="D7" s="130"/>
      <c r="E7" s="130"/>
      <c r="F7" s="130"/>
    </row>
    <row r="8" spans="1:6" ht="30">
      <c r="A8" s="135">
        <v>2</v>
      </c>
      <c r="B8" s="136" t="s">
        <v>100</v>
      </c>
      <c r="C8" s="130"/>
      <c r="D8" s="130"/>
      <c r="E8" s="130"/>
      <c r="F8" s="130"/>
    </row>
    <row r="9" spans="1:6" ht="30">
      <c r="A9" s="135">
        <v>3</v>
      </c>
      <c r="B9" s="136" t="s">
        <v>101</v>
      </c>
      <c r="C9" s="130"/>
      <c r="D9" s="130"/>
      <c r="E9" s="130"/>
      <c r="F9" s="130"/>
    </row>
    <row r="10" spans="1:6" ht="30">
      <c r="A10" s="135">
        <v>4</v>
      </c>
      <c r="B10" s="136" t="s">
        <v>102</v>
      </c>
      <c r="C10" s="130"/>
      <c r="D10" s="130"/>
      <c r="E10" s="130"/>
      <c r="F10" s="130"/>
    </row>
    <row r="14" spans="1:6">
      <c r="A14" s="101"/>
      <c r="B14" s="101"/>
      <c r="C14" s="101"/>
      <c r="D14" s="101"/>
      <c r="E14" s="101"/>
      <c r="F14" s="101"/>
    </row>
  </sheetData>
  <mergeCells count="4">
    <mergeCell ref="D2:E2"/>
    <mergeCell ref="D3:E3"/>
    <mergeCell ref="A4:F4"/>
    <mergeCell ref="C5:F5"/>
  </mergeCells>
  <conditionalFormatting sqref="F6">
    <cfRule type="dataBar" priority="1">
      <dataBar>
        <cfvo type="min" val="0"/>
        <cfvo type="max" val="0"/>
        <color rgb="FF638EC6"/>
      </dataBar>
      <extLst>
        <ext xmlns:x14="http://schemas.microsoft.com/office/spreadsheetml/2009/9/main" uri="{B025F937-C7B1-47D3-B67F-A62EFF666E3E}">
          <x14:id>{43B2DE4A-CC70-462D-8307-1C51927E0EB1}</x14:id>
        </ext>
      </extLst>
    </cfRule>
  </conditionalFormatting>
  <pageMargins left="0.25" right="0.25" top="0.75" bottom="0.75" header="0.3" footer="0.3"/>
  <pageSetup paperSize="9" fitToHeight="0"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3B2DE4A-CC70-462D-8307-1C51927E0E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view="pageBreakPreview" zoomScale="70" zoomScaleSheetLayoutView="70" workbookViewId="0">
      <selection activeCell="B12" sqref="B12:I12"/>
    </sheetView>
  </sheetViews>
  <sheetFormatPr defaultColWidth="9" defaultRowHeight="13.2"/>
  <cols>
    <col min="1" max="1" width="9" style="25"/>
    <col min="2" max="2" width="31.59765625" style="25" customWidth="1"/>
    <col min="3" max="3" width="9.09765625" style="25" customWidth="1"/>
    <col min="4" max="16384" width="9" style="25"/>
  </cols>
  <sheetData>
    <row r="1" spans="1:21" ht="14.4" thickBot="1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3.8">
      <c r="A2" s="24"/>
      <c r="B2" s="26"/>
      <c r="C2" s="27"/>
      <c r="D2" s="28"/>
      <c r="E2" s="27"/>
      <c r="F2" s="29"/>
      <c r="G2" s="30"/>
      <c r="H2" s="31"/>
      <c r="I2" s="28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3"/>
    </row>
    <row r="3" spans="1:21" ht="13.8">
      <c r="A3" s="24"/>
      <c r="B3" s="34"/>
      <c r="C3" s="35"/>
      <c r="D3" s="36"/>
      <c r="E3" s="35"/>
      <c r="F3" s="37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9"/>
    </row>
    <row r="4" spans="1:21" ht="13.8">
      <c r="A4" s="24"/>
      <c r="B4" s="34"/>
      <c r="C4" s="35"/>
      <c r="D4" s="36"/>
      <c r="E4" s="35"/>
      <c r="F4" s="37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9"/>
    </row>
    <row r="5" spans="1:21" ht="13.8">
      <c r="A5" s="24"/>
      <c r="B5" s="34"/>
      <c r="C5" s="35"/>
      <c r="D5" s="36"/>
      <c r="E5" s="35"/>
      <c r="F5" s="37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9"/>
    </row>
    <row r="6" spans="1:21" ht="21" customHeight="1">
      <c r="A6" s="24"/>
      <c r="B6" s="34"/>
      <c r="C6" s="35"/>
      <c r="D6" s="36"/>
      <c r="E6" s="35"/>
      <c r="F6" s="37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9"/>
    </row>
    <row r="7" spans="1:21" ht="27" customHeight="1">
      <c r="A7" s="24"/>
      <c r="B7" s="262" t="s">
        <v>13</v>
      </c>
      <c r="C7" s="263"/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  <c r="S7" s="263"/>
      <c r="T7" s="263"/>
      <c r="U7" s="264"/>
    </row>
    <row r="8" spans="1:21" ht="27" customHeight="1">
      <c r="A8" s="24"/>
      <c r="B8" s="265" t="s">
        <v>82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66"/>
      <c r="Q8" s="266"/>
      <c r="R8" s="266"/>
      <c r="S8" s="266"/>
      <c r="T8" s="266"/>
      <c r="U8" s="267"/>
    </row>
    <row r="9" spans="1:21" ht="18" customHeight="1">
      <c r="A9" s="24"/>
      <c r="B9" s="268" t="s">
        <v>15</v>
      </c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70"/>
    </row>
    <row r="10" spans="1:21" ht="14.4" thickBot="1">
      <c r="A10" s="24"/>
      <c r="B10" s="271"/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2"/>
      <c r="Q10" s="272"/>
      <c r="R10" s="272"/>
      <c r="S10" s="272"/>
      <c r="T10" s="272"/>
      <c r="U10" s="273"/>
    </row>
    <row r="11" spans="1:21" ht="14.4" thickTop="1">
      <c r="A11" s="24"/>
      <c r="B11" s="40"/>
      <c r="C11" s="41"/>
      <c r="D11" s="41"/>
      <c r="E11" s="41"/>
      <c r="F11" s="41"/>
      <c r="G11" s="42"/>
      <c r="H11" s="43"/>
      <c r="I11" s="44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6"/>
    </row>
    <row r="12" spans="1:21" ht="13.8">
      <c r="A12" s="24"/>
      <c r="B12" s="274" t="s">
        <v>114</v>
      </c>
      <c r="C12" s="275"/>
      <c r="D12" s="275"/>
      <c r="E12" s="275"/>
      <c r="F12" s="275"/>
      <c r="G12" s="275"/>
      <c r="H12" s="275"/>
      <c r="I12" s="275"/>
      <c r="J12" s="45"/>
      <c r="K12" s="47"/>
      <c r="L12" s="47"/>
      <c r="M12" s="45"/>
      <c r="N12" s="45"/>
      <c r="O12" s="45"/>
      <c r="P12" s="45"/>
      <c r="Q12" s="45"/>
      <c r="R12" s="45"/>
      <c r="S12" s="45"/>
      <c r="T12" s="45"/>
      <c r="U12" s="46"/>
    </row>
    <row r="13" spans="1:21" ht="13.8">
      <c r="A13" s="24"/>
      <c r="B13" s="260" t="s">
        <v>83</v>
      </c>
      <c r="C13" s="261"/>
      <c r="D13" s="261"/>
      <c r="E13" s="45"/>
      <c r="F13" s="45"/>
      <c r="G13" s="45"/>
      <c r="H13" s="45"/>
      <c r="I13" s="45"/>
      <c r="J13" s="45"/>
      <c r="K13" s="47"/>
      <c r="L13" s="47"/>
      <c r="M13" s="45"/>
      <c r="N13" s="45"/>
      <c r="O13" s="45"/>
      <c r="P13" s="45"/>
      <c r="Q13" s="45"/>
      <c r="R13" s="45"/>
      <c r="S13" s="45"/>
      <c r="T13" s="45"/>
      <c r="U13" s="46"/>
    </row>
    <row r="14" spans="1:21" ht="13.8">
      <c r="A14" s="24"/>
      <c r="B14" s="260" t="s">
        <v>84</v>
      </c>
      <c r="C14" s="261"/>
      <c r="D14" s="261"/>
      <c r="E14" s="261"/>
      <c r="F14" s="261"/>
      <c r="G14" s="261"/>
      <c r="H14" s="261"/>
      <c r="I14" s="261"/>
      <c r="J14" s="45"/>
      <c r="K14" s="47"/>
      <c r="L14" s="47"/>
      <c r="M14" s="45"/>
      <c r="N14" s="45"/>
      <c r="O14" s="45"/>
      <c r="P14" s="45"/>
      <c r="Q14" s="45"/>
      <c r="R14" s="45"/>
      <c r="S14" s="45"/>
      <c r="T14" s="45"/>
      <c r="U14" s="46"/>
    </row>
    <row r="15" spans="1:21" ht="4.5" customHeight="1" thickBot="1">
      <c r="A15" s="24"/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50"/>
    </row>
    <row r="16" spans="1:21" ht="40.5" customHeight="1" thickTop="1" thickBot="1">
      <c r="A16" s="24"/>
      <c r="B16" s="257" t="s">
        <v>16</v>
      </c>
      <c r="C16" s="258"/>
      <c r="D16" s="259" t="s">
        <v>17</v>
      </c>
      <c r="E16" s="259"/>
      <c r="F16" s="259"/>
      <c r="G16" s="246" t="s">
        <v>18</v>
      </c>
      <c r="H16" s="246"/>
      <c r="I16" s="246"/>
      <c r="J16" s="246" t="s">
        <v>19</v>
      </c>
      <c r="K16" s="246"/>
      <c r="L16" s="246"/>
      <c r="M16" s="246" t="s">
        <v>20</v>
      </c>
      <c r="N16" s="246"/>
      <c r="O16" s="246"/>
      <c r="P16" s="246" t="s">
        <v>21</v>
      </c>
      <c r="Q16" s="246"/>
      <c r="R16" s="246"/>
      <c r="S16" s="246" t="s">
        <v>22</v>
      </c>
      <c r="T16" s="246"/>
      <c r="U16" s="247"/>
    </row>
    <row r="17" spans="1:21" ht="14.4" thickTop="1">
      <c r="A17" s="24"/>
      <c r="B17" s="51" t="s">
        <v>23</v>
      </c>
      <c r="C17" s="52" t="s">
        <v>24</v>
      </c>
      <c r="D17" s="125" t="s">
        <v>25</v>
      </c>
      <c r="E17" s="125" t="s">
        <v>26</v>
      </c>
      <c r="F17" s="125" t="s">
        <v>27</v>
      </c>
      <c r="G17" s="52" t="s">
        <v>25</v>
      </c>
      <c r="H17" s="52" t="s">
        <v>26</v>
      </c>
      <c r="I17" s="52" t="s">
        <v>27</v>
      </c>
      <c r="J17" s="52" t="s">
        <v>25</v>
      </c>
      <c r="K17" s="52" t="s">
        <v>26</v>
      </c>
      <c r="L17" s="52" t="s">
        <v>27</v>
      </c>
      <c r="M17" s="52" t="s">
        <v>25</v>
      </c>
      <c r="N17" s="52" t="s">
        <v>26</v>
      </c>
      <c r="O17" s="52" t="s">
        <v>27</v>
      </c>
      <c r="P17" s="52" t="s">
        <v>25</v>
      </c>
      <c r="Q17" s="52" t="s">
        <v>26</v>
      </c>
      <c r="R17" s="52" t="s">
        <v>27</v>
      </c>
      <c r="S17" s="52" t="s">
        <v>25</v>
      </c>
      <c r="T17" s="52" t="s">
        <v>26</v>
      </c>
      <c r="U17" s="53" t="s">
        <v>27</v>
      </c>
    </row>
    <row r="18" spans="1:21" ht="13.8">
      <c r="A18" s="24"/>
      <c r="B18" s="54" t="s">
        <v>28</v>
      </c>
      <c r="C18" s="55">
        <v>5.5</v>
      </c>
      <c r="D18" s="56">
        <v>3</v>
      </c>
      <c r="E18" s="56">
        <v>4</v>
      </c>
      <c r="F18" s="56">
        <v>5.5</v>
      </c>
      <c r="G18" s="56">
        <v>3.8</v>
      </c>
      <c r="H18" s="56">
        <v>4.01</v>
      </c>
      <c r="I18" s="56">
        <v>4.67</v>
      </c>
      <c r="J18" s="56">
        <v>3.43</v>
      </c>
      <c r="K18" s="56">
        <v>4.93</v>
      </c>
      <c r="L18" s="56">
        <v>6.71</v>
      </c>
      <c r="M18" s="56">
        <v>1.5</v>
      </c>
      <c r="N18" s="56">
        <v>3.45</v>
      </c>
      <c r="O18" s="56">
        <v>4.49</v>
      </c>
      <c r="P18" s="56">
        <v>5.29</v>
      </c>
      <c r="Q18" s="56">
        <v>5.92</v>
      </c>
      <c r="R18" s="56">
        <v>7.93</v>
      </c>
      <c r="S18" s="56">
        <v>4</v>
      </c>
      <c r="T18" s="56">
        <v>5.52</v>
      </c>
      <c r="U18" s="57" t="s">
        <v>29</v>
      </c>
    </row>
    <row r="19" spans="1:21" ht="13.8">
      <c r="A19" s="24"/>
      <c r="B19" s="54" t="s">
        <v>30</v>
      </c>
      <c r="C19" s="55">
        <v>0.8</v>
      </c>
      <c r="D19" s="56">
        <v>0.8</v>
      </c>
      <c r="E19" s="56">
        <v>0.8</v>
      </c>
      <c r="F19" s="56">
        <v>1</v>
      </c>
      <c r="G19" s="56">
        <v>0.32</v>
      </c>
      <c r="H19" s="56">
        <v>0.4</v>
      </c>
      <c r="I19" s="56">
        <v>0.74</v>
      </c>
      <c r="J19" s="56">
        <v>0.28000000000000003</v>
      </c>
      <c r="K19" s="56">
        <v>0.49</v>
      </c>
      <c r="L19" s="56">
        <v>0.75</v>
      </c>
      <c r="M19" s="56">
        <v>0.3</v>
      </c>
      <c r="N19" s="56">
        <v>0.48</v>
      </c>
      <c r="O19" s="56">
        <v>0.82</v>
      </c>
      <c r="P19" s="56">
        <v>0.25</v>
      </c>
      <c r="Q19" s="56">
        <v>0.51</v>
      </c>
      <c r="R19" s="56">
        <v>0.56000000000000005</v>
      </c>
      <c r="S19" s="56">
        <v>0.81</v>
      </c>
      <c r="T19" s="56">
        <v>1.22</v>
      </c>
      <c r="U19" s="57">
        <v>1.99</v>
      </c>
    </row>
    <row r="20" spans="1:21" ht="13.8">
      <c r="A20" s="24"/>
      <c r="B20" s="54" t="s">
        <v>31</v>
      </c>
      <c r="C20" s="55">
        <v>0.97</v>
      </c>
      <c r="D20" s="56">
        <v>0.97</v>
      </c>
      <c r="E20" s="56">
        <v>1.27</v>
      </c>
      <c r="F20" s="56">
        <v>1.27</v>
      </c>
      <c r="G20" s="56">
        <v>0.5</v>
      </c>
      <c r="H20" s="56">
        <v>0.56000000000000005</v>
      </c>
      <c r="I20" s="56">
        <v>0.97</v>
      </c>
      <c r="J20" s="56">
        <v>1</v>
      </c>
      <c r="K20" s="56">
        <v>1.39</v>
      </c>
      <c r="L20" s="56">
        <v>1.74</v>
      </c>
      <c r="M20" s="56">
        <v>0.56000000000000005</v>
      </c>
      <c r="N20" s="56">
        <v>0.85</v>
      </c>
      <c r="O20" s="56">
        <v>0.89</v>
      </c>
      <c r="P20" s="56">
        <v>1</v>
      </c>
      <c r="Q20" s="56">
        <v>1.48</v>
      </c>
      <c r="R20" s="56">
        <v>1.97</v>
      </c>
      <c r="S20" s="56">
        <v>1.46</v>
      </c>
      <c r="T20" s="56">
        <v>2.3199999999999998</v>
      </c>
      <c r="U20" s="57">
        <v>3.16</v>
      </c>
    </row>
    <row r="21" spans="1:21" ht="13.8">
      <c r="A21" s="24"/>
      <c r="B21" s="54" t="s">
        <v>32</v>
      </c>
      <c r="C21" s="55">
        <v>0.9</v>
      </c>
      <c r="D21" s="56">
        <v>0.59</v>
      </c>
      <c r="E21" s="56">
        <v>1.23</v>
      </c>
      <c r="F21" s="56">
        <v>1.39</v>
      </c>
      <c r="G21" s="56">
        <v>1.02</v>
      </c>
      <c r="H21" s="56">
        <v>1.1100000000000001</v>
      </c>
      <c r="I21" s="56">
        <v>1.21</v>
      </c>
      <c r="J21" s="56">
        <v>0.94</v>
      </c>
      <c r="K21" s="56">
        <v>0.99</v>
      </c>
      <c r="L21" s="56">
        <v>1.17</v>
      </c>
      <c r="M21" s="56">
        <v>0.85</v>
      </c>
      <c r="N21" s="56">
        <v>0.85</v>
      </c>
      <c r="O21" s="56">
        <v>1.1100000000000001</v>
      </c>
      <c r="P21" s="56">
        <v>1.01</v>
      </c>
      <c r="Q21" s="56">
        <v>1.07</v>
      </c>
      <c r="R21" s="56">
        <v>1.1100000000000001</v>
      </c>
      <c r="S21" s="56">
        <v>0.94</v>
      </c>
      <c r="T21" s="56">
        <v>1.02</v>
      </c>
      <c r="U21" s="57">
        <v>1.33</v>
      </c>
    </row>
    <row r="22" spans="1:21" ht="14.4" thickBot="1">
      <c r="A22" s="24"/>
      <c r="B22" s="58" t="s">
        <v>33</v>
      </c>
      <c r="C22" s="55">
        <v>8.9600000000000009</v>
      </c>
      <c r="D22" s="59">
        <v>6.16</v>
      </c>
      <c r="E22" s="59">
        <v>7.4</v>
      </c>
      <c r="F22" s="59">
        <v>8.9600000000000009</v>
      </c>
      <c r="G22" s="59">
        <v>6.64</v>
      </c>
      <c r="H22" s="59">
        <v>7.3</v>
      </c>
      <c r="I22" s="59">
        <v>8.69</v>
      </c>
      <c r="J22" s="59">
        <v>6.74</v>
      </c>
      <c r="K22" s="59">
        <v>8.0399999999999991</v>
      </c>
      <c r="L22" s="59">
        <v>9.4</v>
      </c>
      <c r="M22" s="59">
        <v>3.5</v>
      </c>
      <c r="N22" s="59">
        <v>5.1100000000000003</v>
      </c>
      <c r="O22" s="59">
        <v>6.22</v>
      </c>
      <c r="P22" s="59">
        <v>8</v>
      </c>
      <c r="Q22" s="59">
        <v>8.31</v>
      </c>
      <c r="R22" s="59">
        <v>9.51</v>
      </c>
      <c r="S22" s="59">
        <v>7.14</v>
      </c>
      <c r="T22" s="59">
        <v>8.4</v>
      </c>
      <c r="U22" s="60">
        <v>10.43</v>
      </c>
    </row>
    <row r="23" spans="1:21" ht="15" thickTop="1" thickBot="1">
      <c r="A23" s="24"/>
      <c r="B23" s="61" t="s">
        <v>34</v>
      </c>
      <c r="C23" s="62">
        <f>(0.65+3+2)</f>
        <v>5.65</v>
      </c>
      <c r="D23" s="248" t="s">
        <v>35</v>
      </c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9"/>
    </row>
    <row r="24" spans="1:21" ht="15" thickTop="1" thickBot="1">
      <c r="A24" s="24"/>
      <c r="B24" s="63"/>
      <c r="C24" s="64"/>
      <c r="D24" s="65"/>
      <c r="E24" s="65"/>
      <c r="F24" s="65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39"/>
    </row>
    <row r="25" spans="1:21" ht="14.4" thickBot="1">
      <c r="A25" s="24"/>
      <c r="B25" s="250" t="s">
        <v>36</v>
      </c>
      <c r="C25" s="251"/>
      <c r="D25" s="251"/>
      <c r="E25" s="251"/>
      <c r="F25" s="66"/>
      <c r="G25" s="252" t="s">
        <v>37</v>
      </c>
      <c r="H25" s="253"/>
      <c r="I25" s="253"/>
      <c r="J25" s="253"/>
      <c r="K25" s="253"/>
      <c r="L25" s="253"/>
      <c r="M25" s="253"/>
      <c r="N25" s="253"/>
      <c r="O25" s="254"/>
      <c r="P25" s="67"/>
      <c r="Q25" s="67"/>
      <c r="R25" s="67"/>
      <c r="S25" s="67"/>
      <c r="T25" s="67"/>
      <c r="U25" s="68"/>
    </row>
    <row r="26" spans="1:21" ht="14.4" thickBot="1">
      <c r="A26" s="24"/>
      <c r="B26" s="255" t="s">
        <v>38</v>
      </c>
      <c r="C26" s="256"/>
      <c r="D26" s="256"/>
      <c r="E26" s="256"/>
      <c r="F26" s="66"/>
      <c r="G26" s="252" t="s">
        <v>39</v>
      </c>
      <c r="H26" s="253"/>
      <c r="I26" s="253"/>
      <c r="J26" s="253"/>
      <c r="K26" s="253"/>
      <c r="L26" s="253"/>
      <c r="M26" s="69" t="s">
        <v>25</v>
      </c>
      <c r="N26" s="70" t="s">
        <v>26</v>
      </c>
      <c r="O26" s="71" t="s">
        <v>27</v>
      </c>
      <c r="P26" s="67"/>
      <c r="Q26" s="67"/>
      <c r="R26" s="67"/>
      <c r="S26" s="67"/>
      <c r="T26" s="67"/>
      <c r="U26" s="68"/>
    </row>
    <row r="27" spans="1:21" ht="24.75" customHeight="1">
      <c r="A27" s="24"/>
      <c r="B27" s="238" t="s">
        <v>96</v>
      </c>
      <c r="C27" s="239"/>
      <c r="D27" s="239"/>
      <c r="E27" s="239"/>
      <c r="F27" s="66"/>
      <c r="G27" s="240" t="s">
        <v>17</v>
      </c>
      <c r="H27" s="241"/>
      <c r="I27" s="241"/>
      <c r="J27" s="241"/>
      <c r="K27" s="241"/>
      <c r="L27" s="242"/>
      <c r="M27" s="72">
        <v>20.34</v>
      </c>
      <c r="N27" s="72">
        <v>22.12</v>
      </c>
      <c r="O27" s="72">
        <v>25</v>
      </c>
      <c r="P27" s="67"/>
      <c r="Q27" s="67"/>
      <c r="R27" s="67"/>
      <c r="S27" s="67"/>
      <c r="T27" s="67"/>
      <c r="U27" s="68"/>
    </row>
    <row r="28" spans="1:21" ht="25.5" customHeight="1">
      <c r="A28" s="24"/>
      <c r="B28" s="238" t="s">
        <v>40</v>
      </c>
      <c r="C28" s="239"/>
      <c r="D28" s="239"/>
      <c r="E28" s="239"/>
      <c r="F28" s="67"/>
      <c r="G28" s="232" t="s">
        <v>41</v>
      </c>
      <c r="H28" s="233"/>
      <c r="I28" s="233"/>
      <c r="J28" s="233"/>
      <c r="K28" s="233"/>
      <c r="L28" s="234"/>
      <c r="M28" s="73">
        <v>19.600000000000001</v>
      </c>
      <c r="N28" s="73">
        <v>20.97</v>
      </c>
      <c r="O28" s="73">
        <v>24.23</v>
      </c>
      <c r="P28" s="67"/>
      <c r="Q28" s="67"/>
      <c r="R28" s="67"/>
      <c r="S28" s="67"/>
      <c r="T28" s="67"/>
      <c r="U28" s="68"/>
    </row>
    <row r="29" spans="1:21" ht="32.25" customHeight="1">
      <c r="A29" s="24"/>
      <c r="B29" s="74" t="s">
        <v>42</v>
      </c>
      <c r="C29" s="75">
        <f>ROUND(((1+(C18+C19+C20)/100)*((1+C21/100)*(1+C22/100))/(1-C23/100))-1,4)</f>
        <v>0.25</v>
      </c>
      <c r="D29" s="76"/>
      <c r="E29" s="76"/>
      <c r="F29" s="67"/>
      <c r="G29" s="232" t="s">
        <v>43</v>
      </c>
      <c r="H29" s="233"/>
      <c r="I29" s="233"/>
      <c r="J29" s="233"/>
      <c r="K29" s="233"/>
      <c r="L29" s="234"/>
      <c r="M29" s="73">
        <v>20.76</v>
      </c>
      <c r="N29" s="73">
        <v>24.18</v>
      </c>
      <c r="O29" s="73">
        <v>26.44</v>
      </c>
      <c r="P29" s="67"/>
      <c r="Q29" s="67"/>
      <c r="R29" s="67"/>
      <c r="S29" s="67"/>
      <c r="T29" s="67"/>
      <c r="U29" s="68"/>
    </row>
    <row r="30" spans="1:21" ht="18">
      <c r="A30" s="24"/>
      <c r="B30" s="243" t="s">
        <v>44</v>
      </c>
      <c r="C30" s="244"/>
      <c r="D30" s="244"/>
      <c r="E30" s="245"/>
      <c r="F30" s="67"/>
      <c r="G30" s="232" t="s">
        <v>45</v>
      </c>
      <c r="H30" s="233"/>
      <c r="I30" s="233"/>
      <c r="J30" s="233"/>
      <c r="K30" s="233"/>
      <c r="L30" s="234"/>
      <c r="M30" s="73">
        <v>24</v>
      </c>
      <c r="N30" s="73">
        <v>25.84</v>
      </c>
      <c r="O30" s="73">
        <v>27.86</v>
      </c>
      <c r="P30" s="67"/>
      <c r="Q30" s="67"/>
      <c r="R30" s="67"/>
      <c r="S30" s="67"/>
      <c r="T30" s="67"/>
      <c r="U30" s="68"/>
    </row>
    <row r="31" spans="1:21" ht="13.8">
      <c r="A31" s="24"/>
      <c r="B31" s="77"/>
      <c r="C31" s="78"/>
      <c r="D31" s="78"/>
      <c r="E31" s="79"/>
      <c r="F31" s="67"/>
      <c r="G31" s="232" t="s">
        <v>46</v>
      </c>
      <c r="H31" s="233"/>
      <c r="I31" s="233"/>
      <c r="J31" s="233"/>
      <c r="K31" s="233"/>
      <c r="L31" s="234"/>
      <c r="M31" s="73">
        <v>22.8</v>
      </c>
      <c r="N31" s="73">
        <v>27.48</v>
      </c>
      <c r="O31" s="73">
        <v>30.95</v>
      </c>
      <c r="P31" s="67"/>
      <c r="Q31" s="67"/>
      <c r="R31" s="67"/>
      <c r="S31" s="67"/>
      <c r="T31" s="67"/>
      <c r="U31" s="68"/>
    </row>
    <row r="32" spans="1:21" ht="13.8">
      <c r="A32" s="24"/>
      <c r="B32" s="80"/>
      <c r="C32" s="67"/>
      <c r="D32" s="67"/>
      <c r="E32" s="81"/>
      <c r="F32" s="67"/>
      <c r="G32" s="235" t="s">
        <v>47</v>
      </c>
      <c r="H32" s="236"/>
      <c r="I32" s="236"/>
      <c r="J32" s="236"/>
      <c r="K32" s="236"/>
      <c r="L32" s="237"/>
      <c r="M32" s="82">
        <v>11.1</v>
      </c>
      <c r="N32" s="82">
        <v>14.02</v>
      </c>
      <c r="O32" s="82">
        <v>16.8</v>
      </c>
      <c r="P32" s="67"/>
      <c r="Q32" s="67"/>
      <c r="R32" s="67"/>
      <c r="S32" s="67"/>
      <c r="T32" s="67"/>
      <c r="U32" s="68"/>
    </row>
    <row r="33" spans="1:21" ht="13.8">
      <c r="A33" s="24"/>
      <c r="B33" s="83"/>
      <c r="C33" s="84"/>
      <c r="D33" s="84"/>
      <c r="E33" s="85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8"/>
    </row>
    <row r="34" spans="1:21" ht="13.8">
      <c r="A34" s="24"/>
      <c r="B34" s="80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8"/>
    </row>
    <row r="35" spans="1:21" ht="14.4" thickBot="1">
      <c r="A35" s="24"/>
      <c r="B35" s="86" t="s">
        <v>48</v>
      </c>
      <c r="C35" s="87"/>
      <c r="D35" s="87"/>
      <c r="E35" s="8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8"/>
    </row>
    <row r="36" spans="1:21" ht="13.8">
      <c r="A36" s="24"/>
      <c r="B36" s="88" t="s">
        <v>49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8"/>
    </row>
    <row r="37" spans="1:21" ht="13.8">
      <c r="A37" s="24"/>
      <c r="B37" s="89" t="s">
        <v>50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8"/>
    </row>
    <row r="38" spans="1:21" ht="13.8">
      <c r="A38" s="24"/>
      <c r="B38" s="89" t="s">
        <v>51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8"/>
    </row>
    <row r="39" spans="1:21" ht="14.4" thickBot="1">
      <c r="A39" s="24"/>
      <c r="B39" s="90" t="s">
        <v>52</v>
      </c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2"/>
    </row>
    <row r="40" spans="1:21" ht="13.8">
      <c r="A40" s="24"/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</row>
    <row r="41" spans="1:21" ht="13.8">
      <c r="A41" s="24"/>
      <c r="B41" s="93"/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</row>
    <row r="42" spans="1:21" ht="13.8">
      <c r="A42" s="24"/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</row>
  </sheetData>
  <mergeCells count="27">
    <mergeCell ref="B14:I14"/>
    <mergeCell ref="B7:U7"/>
    <mergeCell ref="B8:U8"/>
    <mergeCell ref="B9:U10"/>
    <mergeCell ref="B12:I12"/>
    <mergeCell ref="B13:D13"/>
    <mergeCell ref="S16:U16"/>
    <mergeCell ref="D23:U23"/>
    <mergeCell ref="B25:E25"/>
    <mergeCell ref="G25:O25"/>
    <mergeCell ref="B26:E26"/>
    <mergeCell ref="G26:L26"/>
    <mergeCell ref="B16:C16"/>
    <mergeCell ref="D16:F16"/>
    <mergeCell ref="G16:I16"/>
    <mergeCell ref="J16:L16"/>
    <mergeCell ref="M16:O16"/>
    <mergeCell ref="P16:R16"/>
    <mergeCell ref="G31:L31"/>
    <mergeCell ref="G32:L32"/>
    <mergeCell ref="B27:E27"/>
    <mergeCell ref="G27:L27"/>
    <mergeCell ref="B28:E28"/>
    <mergeCell ref="G28:L28"/>
    <mergeCell ref="G29:L29"/>
    <mergeCell ref="B30:E30"/>
    <mergeCell ref="G30:L30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2" orientation="landscape" r:id="rId1"/>
  <drawing r:id="rId2"/>
  <legacyDrawing r:id="rId3"/>
  <oleObjects>
    <oleObject progId="Microsoft Equation 3.0" shapeId="4097" r:id="rId4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B1:G35"/>
  <sheetViews>
    <sheetView workbookViewId="0">
      <selection activeCell="G23" sqref="G23"/>
    </sheetView>
  </sheetViews>
  <sheetFormatPr defaultRowHeight="13.8"/>
  <cols>
    <col min="2" max="2" width="23.59765625" customWidth="1"/>
    <col min="4" max="4" width="7.8984375" bestFit="1" customWidth="1"/>
    <col min="5" max="5" width="9.5" bestFit="1" customWidth="1"/>
  </cols>
  <sheetData>
    <row r="1" spans="2:7" ht="14.4" thickBot="1"/>
    <row r="2" spans="2:7" ht="14.25" customHeight="1" thickBot="1">
      <c r="B2" s="278" t="s">
        <v>72</v>
      </c>
      <c r="C2" s="279"/>
      <c r="D2" s="279"/>
      <c r="E2" s="280"/>
      <c r="F2" s="104"/>
      <c r="G2" s="104"/>
    </row>
    <row r="3" spans="2:7" s="94" customFormat="1">
      <c r="B3" s="276" t="s">
        <v>56</v>
      </c>
      <c r="C3" s="276" t="s">
        <v>58</v>
      </c>
      <c r="D3" s="276" t="s">
        <v>59</v>
      </c>
      <c r="E3" s="276"/>
      <c r="F3" s="105"/>
      <c r="G3" s="105"/>
    </row>
    <row r="4" spans="2:7" s="94" customFormat="1">
      <c r="B4" s="277"/>
      <c r="C4" s="277"/>
      <c r="D4" s="107" t="s">
        <v>60</v>
      </c>
      <c r="E4" s="107" t="s">
        <v>61</v>
      </c>
      <c r="F4" s="105"/>
      <c r="G4" s="105"/>
    </row>
    <row r="5" spans="2:7">
      <c r="B5" s="112" t="s">
        <v>57</v>
      </c>
      <c r="C5" s="113" t="s">
        <v>62</v>
      </c>
      <c r="D5" s="114">
        <v>1.7</v>
      </c>
      <c r="E5" s="115">
        <v>1.5</v>
      </c>
      <c r="F5" s="104"/>
      <c r="G5" s="104"/>
    </row>
    <row r="6" spans="2:7">
      <c r="B6" s="116" t="s">
        <v>57</v>
      </c>
      <c r="C6" s="117" t="s">
        <v>63</v>
      </c>
      <c r="D6" s="118">
        <v>0.4</v>
      </c>
      <c r="E6" s="119">
        <v>0.7</v>
      </c>
    </row>
    <row r="7" spans="2:7">
      <c r="B7" s="116" t="s">
        <v>57</v>
      </c>
      <c r="C7" s="117" t="s">
        <v>64</v>
      </c>
      <c r="D7" s="118">
        <v>0.4</v>
      </c>
      <c r="E7" s="119">
        <v>0.6</v>
      </c>
    </row>
    <row r="8" spans="2:7">
      <c r="B8" s="116" t="s">
        <v>57</v>
      </c>
      <c r="C8" s="117" t="s">
        <v>65</v>
      </c>
      <c r="D8" s="118">
        <v>0.4</v>
      </c>
      <c r="E8" s="119">
        <v>0.5</v>
      </c>
    </row>
    <row r="9" spans="2:7">
      <c r="B9" s="111"/>
      <c r="C9" s="108"/>
      <c r="D9" s="109"/>
      <c r="E9" s="110"/>
    </row>
    <row r="10" spans="2:7">
      <c r="B10" s="120" t="s">
        <v>68</v>
      </c>
      <c r="C10" s="117" t="s">
        <v>66</v>
      </c>
      <c r="D10" s="118">
        <v>0.7</v>
      </c>
      <c r="E10" s="119">
        <v>1</v>
      </c>
    </row>
    <row r="11" spans="2:7">
      <c r="B11" s="120" t="s">
        <v>68</v>
      </c>
      <c r="C11" s="117" t="s">
        <v>67</v>
      </c>
      <c r="D11" s="118">
        <v>1</v>
      </c>
      <c r="E11" s="119">
        <v>1.2</v>
      </c>
    </row>
    <row r="12" spans="2:7">
      <c r="B12" s="111"/>
      <c r="C12" s="108"/>
      <c r="D12" s="109"/>
      <c r="E12" s="110"/>
    </row>
    <row r="13" spans="2:7">
      <c r="B13" s="120" t="s">
        <v>69</v>
      </c>
      <c r="C13" s="117" t="s">
        <v>70</v>
      </c>
      <c r="D13" s="118">
        <v>2.1</v>
      </c>
      <c r="E13" s="119">
        <v>0.7</v>
      </c>
    </row>
    <row r="14" spans="2:7">
      <c r="B14" s="121" t="s">
        <v>69</v>
      </c>
      <c r="C14" s="122" t="s">
        <v>71</v>
      </c>
      <c r="D14" s="123">
        <v>2.1</v>
      </c>
      <c r="E14" s="124">
        <v>0.8</v>
      </c>
    </row>
    <row r="15" spans="2:7">
      <c r="B15" s="103"/>
      <c r="C15" s="103"/>
      <c r="D15" s="106"/>
      <c r="E15" s="106"/>
    </row>
    <row r="16" spans="2:7">
      <c r="B16" s="103"/>
      <c r="C16" s="103"/>
      <c r="D16" s="106"/>
      <c r="E16" s="106"/>
    </row>
    <row r="17" spans="2:5">
      <c r="B17" s="103"/>
      <c r="C17" s="103"/>
      <c r="D17" s="106"/>
      <c r="E17" s="106"/>
    </row>
    <row r="18" spans="2:5">
      <c r="B18" s="103"/>
      <c r="C18" s="103"/>
      <c r="D18" s="106"/>
      <c r="E18" s="106"/>
    </row>
    <row r="19" spans="2:5">
      <c r="B19" s="103"/>
      <c r="C19" s="103"/>
      <c r="D19" s="106"/>
      <c r="E19" s="106"/>
    </row>
    <row r="20" spans="2:5">
      <c r="B20" s="103"/>
      <c r="C20" s="103"/>
      <c r="D20" s="106"/>
      <c r="E20" s="106"/>
    </row>
    <row r="21" spans="2:5">
      <c r="B21" s="103"/>
      <c r="C21" s="103"/>
      <c r="D21" s="106"/>
      <c r="E21" s="106"/>
    </row>
    <row r="22" spans="2:5">
      <c r="B22" s="103"/>
      <c r="C22" s="103"/>
      <c r="D22" s="106"/>
      <c r="E22" s="106"/>
    </row>
    <row r="23" spans="2:5">
      <c r="B23" s="103"/>
      <c r="C23" s="103"/>
      <c r="D23" s="103"/>
      <c r="E23" s="103"/>
    </row>
    <row r="24" spans="2:5">
      <c r="B24" s="103"/>
      <c r="C24" s="103"/>
      <c r="D24" s="103"/>
      <c r="E24" s="103"/>
    </row>
    <row r="25" spans="2:5">
      <c r="B25" s="103"/>
      <c r="C25" s="103"/>
      <c r="D25" s="103"/>
      <c r="E25" s="103"/>
    </row>
    <row r="26" spans="2:5">
      <c r="B26" s="103"/>
      <c r="C26" s="103"/>
      <c r="D26" s="103"/>
      <c r="E26" s="103"/>
    </row>
    <row r="27" spans="2:5">
      <c r="B27" s="103"/>
      <c r="C27" s="103"/>
      <c r="D27" s="103"/>
      <c r="E27" s="103"/>
    </row>
    <row r="28" spans="2:5">
      <c r="B28" s="103"/>
      <c r="C28" s="103"/>
      <c r="D28" s="103"/>
      <c r="E28" s="103"/>
    </row>
    <row r="29" spans="2:5">
      <c r="B29" s="103"/>
      <c r="C29" s="103"/>
      <c r="D29" s="103"/>
      <c r="E29" s="103"/>
    </row>
    <row r="30" spans="2:5">
      <c r="B30" s="103"/>
      <c r="C30" s="103"/>
      <c r="D30" s="103"/>
      <c r="E30" s="103"/>
    </row>
    <row r="31" spans="2:5">
      <c r="B31" s="103"/>
      <c r="C31" s="103"/>
      <c r="D31" s="103"/>
      <c r="E31" s="103"/>
    </row>
    <row r="32" spans="2:5">
      <c r="B32" s="103"/>
      <c r="C32" s="103"/>
      <c r="D32" s="103"/>
      <c r="E32" s="103"/>
    </row>
    <row r="33" spans="2:5">
      <c r="B33" s="103"/>
      <c r="C33" s="103"/>
      <c r="D33" s="103"/>
      <c r="E33" s="103"/>
    </row>
    <row r="34" spans="2:5">
      <c r="B34" s="103"/>
      <c r="C34" s="103"/>
      <c r="D34" s="103"/>
      <c r="E34" s="103"/>
    </row>
    <row r="35" spans="2:5">
      <c r="B35" s="103"/>
      <c r="C35" s="103"/>
      <c r="D35" s="103"/>
      <c r="E35" s="103"/>
    </row>
  </sheetData>
  <mergeCells count="4">
    <mergeCell ref="D3:E3"/>
    <mergeCell ref="B3:B4"/>
    <mergeCell ref="C3:C4"/>
    <mergeCell ref="B2:E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P.O</vt:lpstr>
      <vt:lpstr>M.C</vt:lpstr>
      <vt:lpstr>CFF</vt:lpstr>
      <vt:lpstr>BDI</vt:lpstr>
      <vt:lpstr>Esquadrias</vt:lpstr>
      <vt:lpstr>BDI!Area_de_impressao</vt:lpstr>
      <vt:lpstr>M.C!Area_de_impressao</vt:lpstr>
      <vt:lpstr>P.O!Area_de_impressao</vt:lpstr>
      <vt:lpstr>P.O!Titulos_de_impressao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anália cristina</cp:lastModifiedBy>
  <cp:revision>0</cp:revision>
  <cp:lastPrinted>2024-02-26T01:03:15Z</cp:lastPrinted>
  <dcterms:created xsi:type="dcterms:W3CDTF">2019-05-06T18:23:45Z</dcterms:created>
  <dcterms:modified xsi:type="dcterms:W3CDTF">2024-04-09T19:09:36Z</dcterms:modified>
</cp:coreProperties>
</file>