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Obras de Itabaiana\UBSF Jucurí\BM06\"/>
    </mc:Choice>
  </mc:AlternateContent>
  <bookViews>
    <workbookView xWindow="0" yWindow="0" windowWidth="19245" windowHeight="2565"/>
  </bookViews>
  <sheets>
    <sheet name="Table 1" sheetId="1" r:id="rId1"/>
  </sheets>
  <definedNames>
    <definedName name="_xlnm.Print_Area" localSheetId="0">'Table 1'!$A$1:$N$178</definedName>
  </definedNames>
  <calcPr calcId="152511"/>
</workbook>
</file>

<file path=xl/calcChain.xml><?xml version="1.0" encoding="utf-8"?>
<calcChain xmlns="http://schemas.openxmlformats.org/spreadsheetml/2006/main">
  <c r="M8" i="1" l="1"/>
  <c r="H73" i="1"/>
  <c r="N150" i="1" l="1"/>
  <c r="M150" i="1"/>
  <c r="L150" i="1"/>
  <c r="H150" i="1"/>
  <c r="N103" i="1"/>
  <c r="N102" i="1"/>
  <c r="M103" i="1"/>
  <c r="L103" i="1"/>
  <c r="L104" i="1"/>
  <c r="L105" i="1"/>
  <c r="L106" i="1"/>
  <c r="H105" i="1"/>
  <c r="H106" i="1"/>
  <c r="G104" i="1"/>
  <c r="M104" i="1" s="1"/>
  <c r="N104" i="1" s="1"/>
  <c r="G105" i="1"/>
  <c r="M105" i="1" s="1"/>
  <c r="N105" i="1" s="1"/>
  <c r="G106" i="1"/>
  <c r="M106" i="1" s="1"/>
  <c r="N106" i="1" s="1"/>
  <c r="H103" i="1"/>
  <c r="G103" i="1"/>
  <c r="M102" i="1"/>
  <c r="L102" i="1"/>
  <c r="H102" i="1"/>
  <c r="G102" i="1"/>
  <c r="M68" i="1"/>
  <c r="M66" i="1"/>
  <c r="N66" i="1" s="1"/>
  <c r="L67" i="1"/>
  <c r="M67" i="1" s="1"/>
  <c r="N67" i="1" s="1"/>
  <c r="N68" i="1"/>
  <c r="N64" i="1"/>
  <c r="N65" i="1"/>
  <c r="L66" i="1"/>
  <c r="G67" i="1"/>
  <c r="H67" i="1" s="1"/>
  <c r="H66" i="1"/>
  <c r="G66" i="1"/>
  <c r="K23" i="1"/>
  <c r="M23" i="1"/>
  <c r="L23" i="1"/>
  <c r="L25" i="1"/>
  <c r="L26" i="1"/>
  <c r="L24" i="1"/>
  <c r="G25" i="1"/>
  <c r="H25" i="1" s="1"/>
  <c r="G26" i="1"/>
  <c r="H26" i="1" s="1"/>
  <c r="G27" i="1"/>
  <c r="H24" i="1"/>
  <c r="H27" i="1"/>
  <c r="G24" i="1"/>
  <c r="G23" i="1"/>
  <c r="G22" i="1"/>
  <c r="H104" i="1" l="1"/>
  <c r="K49" i="1"/>
  <c r="K48" i="1" s="1"/>
  <c r="G49" i="1"/>
  <c r="H49" i="1" s="1"/>
  <c r="K83" i="1"/>
  <c r="G83" i="1"/>
  <c r="K101" i="1"/>
  <c r="K125" i="1"/>
  <c r="K147" i="1"/>
  <c r="K149" i="1"/>
  <c r="H153" i="1"/>
  <c r="K21" i="1"/>
  <c r="L21" i="1"/>
  <c r="L101" i="1" l="1"/>
  <c r="N113" i="1"/>
  <c r="N153" i="1" l="1"/>
  <c r="M153" i="1"/>
  <c r="L153" i="1"/>
  <c r="L86" i="1"/>
  <c r="G86" i="1"/>
  <c r="M86" i="1" s="1"/>
  <c r="N149" i="1"/>
  <c r="M149" i="1"/>
  <c r="L149" i="1"/>
  <c r="H149" i="1"/>
  <c r="N147" i="1"/>
  <c r="M147" i="1"/>
  <c r="L147" i="1"/>
  <c r="H147" i="1"/>
  <c r="N125" i="1"/>
  <c r="M125" i="1"/>
  <c r="L125" i="1"/>
  <c r="H125" i="1"/>
  <c r="M101" i="1"/>
  <c r="N122" i="1"/>
  <c r="N115" i="1"/>
  <c r="N101" i="1"/>
  <c r="M83" i="1"/>
  <c r="N83" i="1" s="1"/>
  <c r="M84" i="1"/>
  <c r="L83" i="1"/>
  <c r="K84" i="1"/>
  <c r="H83" i="1"/>
  <c r="G84" i="1"/>
  <c r="G73" i="1"/>
  <c r="M73" i="1" s="1"/>
  <c r="G72" i="1"/>
  <c r="M72" i="1" s="1"/>
  <c r="L57" i="1"/>
  <c r="G57" i="1"/>
  <c r="G52" i="1"/>
  <c r="L52" i="1"/>
  <c r="K51" i="1"/>
  <c r="L49" i="1"/>
  <c r="L48" i="1" s="1"/>
  <c r="M49" i="1" l="1"/>
  <c r="H72" i="1"/>
  <c r="M81" i="1"/>
  <c r="H86" i="1"/>
  <c r="L123" i="1"/>
  <c r="K155" i="1"/>
  <c r="M48" i="1" l="1"/>
  <c r="N49" i="1"/>
  <c r="N48" i="1" s="1"/>
  <c r="L28" i="1"/>
  <c r="K86" i="1"/>
  <c r="K81" i="1" s="1"/>
  <c r="K73" i="1"/>
  <c r="K72" i="1"/>
  <c r="M58" i="1"/>
  <c r="M57" i="1"/>
  <c r="H58" i="1"/>
  <c r="M52" i="1"/>
  <c r="N52" i="1" s="1"/>
  <c r="M36" i="1"/>
  <c r="H23" i="1"/>
  <c r="M21" i="1"/>
  <c r="N23" i="1" l="1"/>
  <c r="K123" i="1" l="1"/>
  <c r="L73" i="1"/>
  <c r="L72" i="1"/>
  <c r="L51" i="1"/>
  <c r="N162" i="1"/>
  <c r="N160" i="1"/>
  <c r="M155" i="1"/>
  <c r="N155" i="1" s="1"/>
  <c r="N86" i="1"/>
  <c r="N84" i="1"/>
  <c r="L84" i="1"/>
  <c r="L81" i="1" s="1"/>
  <c r="H84" i="1"/>
  <c r="N73" i="1"/>
  <c r="N72" i="1"/>
  <c r="L65" i="1"/>
  <c r="M65" i="1" s="1"/>
  <c r="G65" i="1"/>
  <c r="H65" i="1" s="1"/>
  <c r="L64" i="1"/>
  <c r="M64" i="1" s="1"/>
  <c r="G64" i="1"/>
  <c r="H64" i="1" s="1"/>
  <c r="L63" i="1"/>
  <c r="G63" i="1"/>
  <c r="H63" i="1" s="1"/>
  <c r="K61" i="1"/>
  <c r="N58" i="1"/>
  <c r="H57" i="1"/>
  <c r="H52" i="1"/>
  <c r="K42" i="1"/>
  <c r="K41" i="1"/>
  <c r="K40" i="1"/>
  <c r="K39" i="1"/>
  <c r="K38" i="1"/>
  <c r="K37" i="1"/>
  <c r="K35" i="1"/>
  <c r="K34" i="1"/>
  <c r="K33" i="1"/>
  <c r="K32" i="1"/>
  <c r="N81" i="1" l="1"/>
  <c r="K173" i="1"/>
  <c r="L61" i="1"/>
  <c r="L173" i="1" s="1"/>
  <c r="K2" i="1" s="1"/>
  <c r="M63" i="1"/>
  <c r="N57" i="1"/>
  <c r="M123" i="1"/>
  <c r="N63" i="1" l="1"/>
  <c r="M61" i="1"/>
  <c r="N61" i="1" s="1"/>
  <c r="M51" i="1"/>
  <c r="N51" i="1" s="1"/>
  <c r="N123" i="1"/>
  <c r="M173" i="1" l="1"/>
  <c r="M7" i="1" s="1"/>
  <c r="K31" i="1"/>
  <c r="N21" i="1"/>
  <c r="N173" i="1" s="1"/>
</calcChain>
</file>

<file path=xl/sharedStrings.xml><?xml version="1.0" encoding="utf-8"?>
<sst xmlns="http://schemas.openxmlformats.org/spreadsheetml/2006/main" count="1078" uniqueCount="357">
  <si>
    <t>Prazo decorrido:                                                                                                401  dias</t>
  </si>
  <si>
    <t>-</t>
  </si>
  <si>
    <t>Revestimento cerâmico para piso com placas tipo grês de dimensões 45x45 cm aplicada em ambientes de área entre 5m² e 10m²</t>
  </si>
  <si>
    <t xml:space="preserve">Saldo do Contrato :                          </t>
  </si>
  <si>
    <t>Marcos Felipe Moraes e Oliveira</t>
  </si>
  <si>
    <t>Engenheiro Civil</t>
  </si>
  <si>
    <t>Representante da Empresa Contratada</t>
  </si>
  <si>
    <t>Lúcio Flávio Araújo Costa</t>
  </si>
  <si>
    <t>Prefeito Municipal Itabaiana - PB</t>
  </si>
  <si>
    <t>Vaso sanitário sifonado com caixa acoplada louça branca, incluso engate flexível em plástico branco, 1/2 x 40cm - fornecimento e instalação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</si>
  <si>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</si>
  <si>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VALOR DA MEDIÇÃO (R$)</t>
  </si>
  <si>
    <t>Unidade Administrativa: Secretaria de Infraestrutura</t>
  </si>
  <si>
    <t>Ordem de Serviço:</t>
  </si>
  <si>
    <t>002/2018</t>
  </si>
  <si>
    <t>Medição:</t>
  </si>
  <si>
    <t>Tomada de Preço</t>
  </si>
  <si>
    <t>TP 003/2018</t>
  </si>
  <si>
    <t>Prazo da Obra:</t>
  </si>
  <si>
    <t>653  dias</t>
  </si>
  <si>
    <t>Obra:</t>
  </si>
  <si>
    <t>CONSTRUÇÃO DA UBS DE JUCURY</t>
  </si>
  <si>
    <t>Valor do Contrato:                                                                             R$            375.539,60</t>
  </si>
  <si>
    <t>Valor Acumulado das Medições:                                                    R$            138.215,21</t>
  </si>
  <si>
    <t>ITEM</t>
  </si>
  <si>
    <t>DISCRIMINAÇÃO</t>
  </si>
  <si>
    <t>UND.</t>
  </si>
  <si>
    <t>QUANTIDADES</t>
  </si>
  <si>
    <t>Preço Unitário</t>
  </si>
  <si>
    <t>VALORES  (R$)</t>
  </si>
  <si>
    <t>Contratado</t>
  </si>
  <si>
    <t>Soma Med.Ant.</t>
  </si>
  <si>
    <t>No período</t>
  </si>
  <si>
    <t>TOTAL</t>
  </si>
  <si>
    <t>SALDO</t>
  </si>
  <si>
    <t>1.0</t>
  </si>
  <si>
    <t>MOBILIZAÇÃO - CANTEIRO DE OBRAS - DEMOLIÇÕES</t>
  </si>
  <si>
    <t>1.1</t>
  </si>
  <si>
    <t>m²</t>
  </si>
  <si>
    <t>1.2</t>
  </si>
  <si>
    <t>1.3</t>
  </si>
  <si>
    <t>Capina e limpeza manual de terreno</t>
  </si>
  <si>
    <t>2.0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</si>
  <si>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</si>
  <si>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</si>
  <si>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</si>
  <si>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</si>
  <si>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</si>
  <si>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2.3</t>
  </si>
  <si>
    <t>Carga manual de entulho em caminhao basculante 6 m³</t>
  </si>
  <si>
    <t>2.4</t>
  </si>
  <si>
    <t>3.0</t>
  </si>
  <si>
    <t>COBERTURA</t>
  </si>
  <si>
    <t>3.1</t>
  </si>
  <si>
    <t>3.2</t>
  </si>
  <si>
    <t>Cobertura em telha cerâmica tipo francesa</t>
  </si>
  <si>
    <t>3.3</t>
  </si>
  <si>
    <t>m</t>
  </si>
  <si>
    <t>3.4</t>
  </si>
  <si>
    <t>3.5</t>
  </si>
  <si>
    <t>3.6</t>
  </si>
  <si>
    <t>Cobertura em policarbonato, inclusive Estrutura metálica</t>
  </si>
  <si>
    <t>und</t>
  </si>
  <si>
    <t>4.0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</si>
  <si>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</si>
  <si>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</si>
  <si>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</si>
  <si>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</si>
  <si>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</si>
  <si>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</si>
  <si>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4.4</t>
  </si>
  <si>
    <t>kg</t>
  </si>
  <si>
    <t>4.5</t>
  </si>
  <si>
    <t>4.6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</si>
  <si>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</si>
  <si>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</si>
  <si>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</si>
  <si>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 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</si>
  <si>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</si>
  <si>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</si>
  <si>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</si>
  <si>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</si>
  <si>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</si>
  <si>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</si>
  <si>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</si>
  <si>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</si>
  <si>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</si>
  <si>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4.14</t>
  </si>
  <si>
    <t>4.15</t>
  </si>
  <si>
    <t>4.16</t>
  </si>
  <si>
    <t>4.17</t>
  </si>
  <si>
    <t>Armação aço CA-50 p/1,0m³ de concreto</t>
  </si>
  <si>
    <t>5.0</t>
  </si>
  <si>
    <t>ALVENARIA - VEDAÇÃO</t>
  </si>
  <si>
    <t>5.1</t>
  </si>
  <si>
    <t>6.0</t>
  </si>
  <si>
    <t>IMPERMEABILIZAÇÃO</t>
  </si>
  <si>
    <t>6.1</t>
  </si>
  <si>
    <t>6.2</t>
  </si>
  <si>
    <t>7.0</t>
  </si>
  <si>
    <t>PAVIMENTAÇÃO</t>
  </si>
  <si>
    <t>7.1</t>
  </si>
  <si>
    <t>7.2</t>
  </si>
  <si>
    <t>7.3</t>
  </si>
  <si>
    <t>7.4</t>
  </si>
  <si>
    <t>7.5</t>
  </si>
  <si>
    <t>7.6</t>
  </si>
  <si>
    <t>7.7</t>
  </si>
  <si>
    <t>7.8</t>
  </si>
  <si>
    <t>Soleira / tabeira em marmore branco comum, polido, largura 5 cm, espessura 2 cm, assentada com argamassa colante</t>
  </si>
  <si>
    <t>7.9</t>
  </si>
  <si>
    <t>8.0</t>
  </si>
  <si>
    <t>REVESTIMENTO</t>
  </si>
  <si>
    <t>PAREDE</t>
  </si>
  <si>
    <t>8.1</t>
  </si>
  <si>
    <t>8.2</t>
  </si>
  <si>
    <t>8.3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</si>
  <si>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</si>
  <si>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</si>
  <si>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</si>
  <si>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</si>
  <si>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</si>
  <si>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8.7</t>
  </si>
  <si>
    <t>8.8</t>
  </si>
  <si>
    <t>TETO</t>
  </si>
  <si>
    <t>8.9</t>
  </si>
  <si>
    <t>8.10</t>
  </si>
  <si>
    <t>8.11</t>
  </si>
  <si>
    <t>Aplicação e lixamento de massa látex em teto, duas demãos.</t>
  </si>
  <si>
    <t>8.12</t>
  </si>
  <si>
    <t>8.13</t>
  </si>
  <si>
    <t>Forro em placas de gesso, para ambientes comerciais.</t>
  </si>
  <si>
    <t>8.14</t>
  </si>
  <si>
    <t>Chapisco aplicado tanto em pilares e vigas de concreto como em alvenaria de fachada sem presença de vãos, com colher de pedreiro. Argamassa traço 1:3 com preparo em betoneira 400l.</t>
  </si>
  <si>
    <t>8.15</t>
  </si>
  <si>
    <t>Emboço ou massa única em argamassa traço 1:2:8, preparo mecânico com betoneira 400 l, aplicada manualmente em panos cegos de fachada (sem presença de vãos), espessura de 25 mm.</t>
  </si>
  <si>
    <t>8.16</t>
  </si>
  <si>
    <t>9.0</t>
  </si>
  <si>
    <t>ESQUADRIAS</t>
  </si>
  <si>
    <t>MADEIRA</t>
  </si>
  <si>
    <t>9.1</t>
  </si>
  <si>
    <t>Und</t>
  </si>
  <si>
    <t>9.2</t>
  </si>
  <si>
    <t>9.3</t>
  </si>
  <si>
    <t>9.4</t>
  </si>
  <si>
    <t>9.5</t>
  </si>
  <si>
    <t>9.6</t>
  </si>
  <si>
    <t>9.7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</si>
  <si>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</si>
  <si>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</si>
  <si>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</si>
  <si>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</si>
  <si>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</si>
  <si>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</si>
  <si>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9.11</t>
  </si>
  <si>
    <t>Portao de ferro com vara 1/2", com requadro</t>
  </si>
  <si>
    <t>9.12</t>
  </si>
  <si>
    <t>9.13</t>
  </si>
  <si>
    <t>VIDRO</t>
  </si>
  <si>
    <t>9.14</t>
  </si>
  <si>
    <t>9.15</t>
  </si>
  <si>
    <t>9.16</t>
  </si>
  <si>
    <t>10.0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</si>
  <si>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</si>
  <si>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</si>
  <si>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</si>
  <si>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</si>
  <si>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</si>
  <si>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</si>
  <si>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</si>
  <si>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</si>
  <si>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</si>
  <si>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</si>
  <si>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</si>
  <si>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10.7</t>
  </si>
  <si>
    <t>10.8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</si>
  <si>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</si>
  <si>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</si>
  <si>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</si>
  <si>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</si>
  <si>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</si>
  <si>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10.12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</si>
  <si>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</si>
  <si>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</si>
  <si>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</si>
  <si>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</si>
  <si>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</si>
  <si>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</si>
  <si>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tp válvula 15KV/5KA - fornecimento e instalação</t>
  </si>
  <si>
    <t>10.16</t>
  </si>
  <si>
    <t>10.17</t>
  </si>
  <si>
    <t>EQUIPAMENTOS LÓGICA E TELEFONIA</t>
  </si>
  <si>
    <t>10.18</t>
  </si>
  <si>
    <t>pt</t>
  </si>
  <si>
    <t>10.19</t>
  </si>
  <si>
    <t>10.20</t>
  </si>
  <si>
    <t>Caixa telefônica (400x400x120mm) de embutir</t>
  </si>
  <si>
    <t>11.0</t>
  </si>
  <si>
    <t>INSTALAÇÕES HIDRÁULICAS</t>
  </si>
  <si>
    <t>LOUÇAS E APARELHOS SANITÁRIOS</t>
  </si>
  <si>
    <t>11.1</t>
  </si>
  <si>
    <t>11.2</t>
  </si>
  <si>
    <t>11.3</t>
  </si>
  <si>
    <t>Porta toalha plástico para papel toalha em folha</t>
  </si>
  <si>
    <t>11.4</t>
  </si>
  <si>
    <t>11.5</t>
  </si>
  <si>
    <t>11.6</t>
  </si>
  <si>
    <t>11.7</t>
  </si>
  <si>
    <t>11.8</t>
  </si>
  <si>
    <t>11.9</t>
  </si>
  <si>
    <t>11.10</t>
  </si>
  <si>
    <t>11.11</t>
  </si>
  <si>
    <t>Expurgo em inox</t>
  </si>
  <si>
    <t>11.12</t>
  </si>
  <si>
    <t>11.13</t>
  </si>
  <si>
    <t>11.14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</si>
  <si>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</si>
  <si>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</si>
  <si>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</si>
  <si>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</si>
  <si>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</si>
  <si>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</si>
  <si>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11.18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</si>
  <si>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</si>
  <si>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</si>
  <si>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</si>
  <si>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</si>
  <si>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</si>
  <si>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</si>
  <si>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</si>
  <si>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</si>
  <si>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</si>
  <si>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</si>
  <si>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</si>
  <si>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11.25</t>
  </si>
  <si>
    <t>11.26</t>
  </si>
  <si>
    <t>11.27</t>
  </si>
  <si>
    <t>PONTOS DE HIDRÁULICA</t>
  </si>
  <si>
    <t>11.28</t>
  </si>
  <si>
    <t>11.29</t>
  </si>
  <si>
    <t>11.30</t>
  </si>
  <si>
    <t>11.31</t>
  </si>
  <si>
    <t>REDE EXTERNA</t>
  </si>
  <si>
    <t>11.32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</si>
  <si>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</si>
  <si>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</si>
  <si>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</si>
  <si>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</si>
  <si>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12.0</t>
  </si>
  <si>
    <t>REDE AR COMPRIMIDO</t>
  </si>
  <si>
    <t>12.1</t>
  </si>
  <si>
    <t>Tubo em cobre rígido, DN 15 classe e, sem isolamento, instalado em ramal de distribuição - fornecimento e instalação</t>
  </si>
  <si>
    <t>13.0</t>
  </si>
  <si>
    <t>COMUNICAÇÃO VISUAL</t>
  </si>
  <si>
    <t>13.1</t>
  </si>
  <si>
    <t>Placa de Identificação em aço esmaltada</t>
  </si>
  <si>
    <t>14.0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</si>
  <si>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</si>
  <si>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</si>
  <si>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</si>
  <si>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</si>
  <si>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</si>
  <si>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</si>
  <si>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</si>
  <si>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</si>
  <si>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14.5</t>
  </si>
  <si>
    <t>TOTAL GERAL</t>
  </si>
  <si>
    <r>
      <rPr>
        <b/>
        <sz val="9"/>
        <color rgb="FFFFFFFF"/>
        <rFont val="Calibri"/>
        <family val="2"/>
      </rPr>
      <t>Firma:</t>
    </r>
  </si>
  <si>
    <r>
      <rPr>
        <b/>
        <sz val="9"/>
        <color rgb="FFFFFFFF"/>
        <rFont val="Calibri"/>
        <family val="2"/>
      </rPr>
      <t>SVS CONSTRUÇÃO CIVIL E EMPREENDIMENTOS IMOBILIARIOS LTDA</t>
    </r>
  </si>
  <si>
    <r>
      <rPr>
        <b/>
        <sz val="9"/>
        <color rgb="FFFFFFFF"/>
        <rFont val="Calibri"/>
        <family val="2"/>
      </rPr>
      <t>Período:</t>
    </r>
  </si>
  <si>
    <r>
      <rPr>
        <sz val="9"/>
        <rFont val="Calibri"/>
        <family val="2"/>
      </rPr>
      <t>Placa de obra em chapa de aço galvanizado - padrão ministerio
da saude - 1,50 x 3,00m</t>
    </r>
  </si>
  <si>
    <r>
      <rPr>
        <sz val="9"/>
        <rFont val="Calibri"/>
        <family val="2"/>
      </rPr>
      <t>Locação convencional de obra, através de gabarito de tábuas
corridas pontaletadas a cada 1,50m</t>
    </r>
  </si>
  <si>
    <r>
      <rPr>
        <sz val="9"/>
        <rFont val="Calibri"/>
        <family val="2"/>
      </rPr>
      <t>Transporte de entulho com caminhao basculante 6 m³, rodovia
pavimentada</t>
    </r>
  </si>
  <si>
    <r>
      <rPr>
        <sz val="9"/>
        <rFont val="Calibri"/>
        <family val="2"/>
      </rPr>
      <t>Forma tábua p/ concreto em fundação radier c/
reaproveitamento 5x.</t>
    </r>
  </si>
  <si>
    <r>
      <rPr>
        <sz val="9"/>
        <rFont val="Calibri"/>
        <family val="2"/>
      </rPr>
      <t>Contraverga pré-moldada para vãos com até 1,5 m de
comprimento</t>
    </r>
  </si>
  <si>
    <r>
      <rPr>
        <sz val="9"/>
        <rFont val="Calibri"/>
        <family val="2"/>
      </rPr>
      <t>Piso tátil direcional e de alerta, em concreto colorido,
p/deficientes visuais, dimensões 25x25cm, aplicado com argamassa industrializada ac-ii, rejuntado, exclusive regularização de base</t>
    </r>
  </si>
  <si>
    <r>
      <rPr>
        <sz val="9"/>
        <rFont val="Calibri"/>
        <family val="2"/>
      </rPr>
      <t>Disjuntor termomagnético tripolar padrão nema (americano)
10A a 50A 240V, fornecimento e instalação</t>
    </r>
  </si>
  <si>
    <r>
      <rPr>
        <sz val="9"/>
        <rFont val="Calibri"/>
        <family val="2"/>
      </rPr>
      <t>Disjuntor termomagnético monopolar padrão nema (americano)
10A a 30A 240V, fornecimento e instalação</t>
    </r>
  </si>
  <si>
    <r>
      <rPr>
        <sz val="9"/>
        <rFont val="Calibri"/>
        <family val="2"/>
      </rPr>
      <t>Barra de apoio para sanitários de deficientes físicos,  l=70 x 70
cm</t>
    </r>
  </si>
  <si>
    <r>
      <rPr>
        <sz val="9"/>
        <rFont val="Calibri"/>
        <family val="2"/>
      </rPr>
      <t>Lavatório em inox para escovação, inclusive válvulas e sifões,
conf.projeto</t>
    </r>
  </si>
  <si>
    <r>
      <rPr>
        <sz val="9"/>
        <rFont val="Calibri"/>
        <family val="2"/>
      </rPr>
      <t>Ponto de esgoto com tubo de PVC rígido soldável de ø 50 mm
(pias de cozinha, máquinas de lavar, etc...)</t>
    </r>
  </si>
  <si>
    <r>
      <rPr>
        <sz val="9"/>
        <rFont val="Calibri"/>
        <family val="2"/>
      </rPr>
      <t>Carga e descarga mecanizadas de entulho em caminhao
basculante 6 m³</t>
    </r>
  </si>
  <si>
    <t>Trama de madeira composta por ripas, caibros e terças para telhados dea mais de 2 águas para telha de encaixe de cerâmica ou de concreto, incluso transporte vertical</t>
  </si>
  <si>
    <t>Cumeeira e espigão para telha cerâmica emboçada com argamassa traço 1:2:9 (cimento, cal e areia), para telhados com mais de 2 águas, incluso transporte vertical</t>
  </si>
  <si>
    <t>Calha em chapa de aço galvanizado número 24, desenvolvimento de 50 cm,incluso transporte vertical.</t>
  </si>
  <si>
    <t>Rufo em chapa de aço galvanizado número 24, corte de 25 cm, incluso transporte vertical.</t>
  </si>
  <si>
    <t>Armação aço ca-50, diam. 6,3 (1/4) à 12,5mm(1/2) -fornecimento/ corte(perda de 10%) / dobra / colocação</t>
  </si>
  <si>
    <t>Armação de aço ca-60 diam. 3,4 a 6,0mm - fornecimento / corte (c/perda de 10%) / dobra / colocação.</t>
  </si>
  <si>
    <t>Concreto fck = 30mpa, traço 1:2,1:2,5 (cimento/ areia média/ brita 1) - preparo mecânico com betoneira 400 l</t>
  </si>
  <si>
    <t>Concreto armado fck=30MPa fabricado na obra, adensado e lançado, para Uso Geral, com formas planas em compensado resinado 12mm (05 usos)</t>
  </si>
  <si>
    <t>Cinta de amarração de alvenaria moldada in loco com utilização de blocos canaleta.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</si>
  <si>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</si>
  <si>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 de estruturas enterradas, com tinta asfáltica, duas demãos</t>
  </si>
  <si>
    <t>Impermeabilização de superfície com manta asfáltica (com polímeros tipo app), e=3 mm</t>
  </si>
  <si>
    <t>Contrapiso em argamassa traço 1:4 (cimento e areia), preparo manual, aplicado em áreas secas sobre laje, aderido, espessura 2cm</t>
  </si>
  <si>
    <t>Execução de passeio (calçada) ou piso de concreto com concreto moldado in loco, feito em obra, acabamento convencional, espessura 6 cm, armado</t>
  </si>
  <si>
    <t>Execução de pavimento em piso intertravado, com bloco pisograma de 35x 25 cm, espessura 6 cm.</t>
  </si>
  <si>
    <t>Guia (meio-fio) concreto, moldada in loco em trecho curvo com extrusora, 11,5 cm base x 22 cm altura.</t>
  </si>
  <si>
    <t>Execução de sarjeta de concreto usinado, moldada in loco em trecho curvo, 30 cm base x 15 cm altura.</t>
  </si>
  <si>
    <t>Rodapé cerâmico de 7cm de altura com placas tipo grês de dimensões 45x45cm</t>
  </si>
  <si>
    <t>Chapisco aplicado tanto em pilares e vigas de concreto como em alvenarias de paredes internas, com colher de pedreiro. Argamassa traço 1:3 com preparo em betoneira 400l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</si>
  <si>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</si>
  <si>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Emboço, para recebimento de cerâmica, em argamassa traço 1:2:8, preparo mecânico com betoneira 400l, aplicado manualmente em faces internas de paredes de ambientes com área maior que 10m²</t>
  </si>
  <si>
    <t>Aplicação manual de pintura com tinta látex acrílica em paredes, duas demãos.</t>
  </si>
  <si>
    <t>Peitoril em marmore branco, largura de 15cm, assentado com argamassa traco 1:4 (cimento e areia media), preparo manual da argamassa.</t>
  </si>
  <si>
    <t>Aplicação manual de pintura com tinta texturizada acrílica em paredes externas de casas, duas cores.</t>
  </si>
  <si>
    <t>Chapisco aplicado no teto, com rolo para textura acrílica. Argamassa traço 1:4 e emulsão polimérica (adesivo) com preparo em betoneira 400l.</t>
  </si>
  <si>
    <t>Massa única, para recebimento de pintura, em argamassa traço 1:2:8, preparo mecânico com betoneira 400l, aplicada manualmente em teto, espessura de 10mm, com execução de taliscas.</t>
  </si>
  <si>
    <t>Aplicação manual de pintura com tinta látex PVA em teto, duas demãos.</t>
  </si>
  <si>
    <t>MURO DE FECHAMENTO DO RESERV. REAPROVEITAMENTO DE ÁGUA</t>
  </si>
  <si>
    <t>Aplicação manual de pintura com tinta texturizada acrílica em paredes externas de casas, uma cor.</t>
  </si>
  <si>
    <t>Porta de madeira para verniz, semi-oca (leve ou média), 80x210cm, espessura de 3,5cm, incluso dobradiças fornecimento e instalação.</t>
  </si>
  <si>
    <t>Porta de madeira para verniz, semi-oca (leve ou média), 90x210cm, espessura de 3,5cm, incluso dobradiças fornecimento e instalação.</t>
  </si>
  <si>
    <t>Porta de madeira para pintura, semi-oca (leve ou média), 1000x210cm, espessura de 3,5cm, incluso dobradiças - fornecimento e instalação.</t>
  </si>
  <si>
    <t>Fechadura de embutir com cilindro, externa, completa, acabamento padrão popular, incluso execução de furo - fornecimento e instalação.</t>
  </si>
  <si>
    <t>Porta madeira correr, folha média (NBR 15930), e=35 mm, 0,9m x 2,10m.</t>
  </si>
  <si>
    <t>Porta de madeira para pintura, semi-oca (leve ou média), 1200x210cm, espessura de 3,5cm, incluso dobradiças - fornecimento e instalação</t>
  </si>
  <si>
    <t>Pintura esmalte para madeira, duas demãos, incluso aparelhamento com fundo nivelador branco fosco</t>
  </si>
  <si>
    <t>Porta em alumínio de abrir tipo veneziana com guarnição, fixação com parafusos - fornecimento e instalação.</t>
  </si>
  <si>
    <t>Fundo preparador primer a base de epoxi, para estrutura metalica, uma demão, espessura de 25 micra.</t>
  </si>
  <si>
    <t>Pintura esmalte alto brilho, duas demãos, sobre superfície metálica</t>
  </si>
  <si>
    <t>Porta de vidro temperado, 0,9 x 2,10m, espessura 10mm, inclusive acessórios</t>
  </si>
  <si>
    <t>Porta de vidro temperado, 0,8 x 2,10m, espessura 10mm, inclusive acessórios</t>
  </si>
  <si>
    <t>Vidro temperado incolor, espessura 10mm, fornecimento e instalação, inclusive massa para vedação</t>
  </si>
  <si>
    <t>Ponto de iluminação residencial incluindo interruptor simples, caixa elétrica, eletroduto, cabo, rasgo, quebra e chumbamento (excluindo luminária e lâmpada)</t>
  </si>
  <si>
    <t>Luminária tipo calha, de sobrepor, com reator de partida rápida e lâmpada fluorescente 2x20W, completa, fornecimento e instalação</t>
  </si>
  <si>
    <t>Luminária tipo calha, de sobrepor, com reator de partida rápida e lâmpada fluorescente 1x20W, completa, fornecimento e instalação</t>
  </si>
  <si>
    <t>Arandela tipo tartaruga para área externa em alumínio, com grade, inclusive lâmpada</t>
  </si>
  <si>
    <t>Rele fotoelétrico p/ comando de iluminação externa 220V/1000W - fornecimento e instalação</t>
  </si>
  <si>
    <t>Entrada de energia aérea trifásica 50A com poste de concreto, inclusive cabeamento, caixa de proteção para medidor e aterramento</t>
  </si>
  <si>
    <t>Ponto de utilização de equipamentos elétricos, residencial, incluindo suporte e placa, caixa elétrica, eletroduto, cabo, rasgo, quebra e chumbamento</t>
  </si>
  <si>
    <t>Ponto de telefone, com eletroduto de PVC rígido embutido ø 3/4", inclusive fio</t>
  </si>
  <si>
    <t>Kit de acessórios para banheiro em metal cromado, 5 peças, incluso fixação</t>
  </si>
  <si>
    <t>Lavatório louça branca suspenso, 29,5 x 39cm ou equivalente, padrão popular - fornecimento e instalação</t>
  </si>
  <si>
    <t>Tanque de louça branca com coluna, 22l ou equivalente - fornecimento e instalação</t>
  </si>
  <si>
    <t>Bancada em aço inox, dimensões *1,20 x 0,60*m, com 01 cuba, concretada, polida ou escovada, assentada, (exclusive sifão, válvula e torneira)</t>
  </si>
  <si>
    <t>Bancada em aço inox, dimensões *1,60 x 0,60*m, com 01 cuba, concretada, polida ou escovada, assentada, (exclusive sifão, válvula e torneira)</t>
  </si>
  <si>
    <t>Bancada em aço inox, dimensões *2,70 x 0,60*m, com 02 cuba, concretada, polida ou escovada, assentada, (exclusive sifão, válvula e torneira)</t>
  </si>
  <si>
    <t xml:space="preserve">Bancada/tampo aço inox, largura 60 cm, com rodabanca </t>
  </si>
  <si>
    <t>Torneira cromada de mesa, 1/2" ou 3/4", para lavatório, padrão popular - fornecimento e instalação</t>
  </si>
  <si>
    <t>Torneira cromada 1/2" ou 3/4" para tanque, padrão médio - fornecimento e instalação</t>
  </si>
  <si>
    <t xml:space="preserve">Caixa d´água em polietileno, 3000 litros, com acessórios </t>
  </si>
  <si>
    <t>Torneira de bóia real, roscável, 3/4", fornecida e instalada em reservação de água.</t>
  </si>
  <si>
    <t>Válvula descarga 1.1/2" com registro, acabamento em metal cromado</t>
  </si>
  <si>
    <t>Torneira de bóia real, roscável, 3/4", fornecida e instalada em reservação de água</t>
  </si>
  <si>
    <t>Luva, em ferro galvanizado, conexão rosqueada, DN 20 (3/4"), instalado em ramais e sub-ramais de gás - fornecimento e instalação</t>
  </si>
  <si>
    <t>Registro de gaveta bruto, latão, roscável, 3/4, fornecido e instalado em ramal de água</t>
  </si>
  <si>
    <t>Caixa sifonada, PVC, DN 100 x 100 x 50 mm, junta elástica, fornecida e instalada em ramal de descarga ou em ramal de esgoto sanitário</t>
  </si>
  <si>
    <t>Ponto de consumo terminal de água fria (subramal) com tubulação de PVC, DN 25 mm, instalado em ramal de água, inclusos rasgo e chumbamento em alvenaria</t>
  </si>
  <si>
    <t>Ponto de água fria embutido, c/material PVC rígido soldável ø 50mm</t>
  </si>
  <si>
    <t>Caixa de inspeção em alvenaria de tijolo maciço 60x60x60cm, revestida internamente com barra lisa (cimento e areia, traço 1:4) e=2,0cm, com tampa pré-moldada de concreto e fundo de concreto 15MPa tipo c - escavação e confecção - águas pluviais e esgoto</t>
  </si>
  <si>
    <t>Transporte com caminhão basculante 6 m³ em rodovia com revestimento primário, dmt 800 a 1.000 m</t>
  </si>
  <si>
    <t xml:space="preserve">                                                                                           </t>
  </si>
  <si>
    <t xml:space="preserve">Reaterro interno (edificacoes) compactado manualmente </t>
  </si>
  <si>
    <t>Serviço Medido:                                                                          Revestimento e Esquadrias</t>
  </si>
  <si>
    <t>BM06</t>
  </si>
  <si>
    <t>501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</si>
</sst>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-&quot;R$&quot;* #,##0.00_-;\-&quot;R$&quot;* #,##0.00_-;_-&quot;R$&quot;* &quot;-&quot;??_-;_-@_-"/>
    <numFmt numFmtId="166" formatCode="dd/mm/yyyy;@"/>
    <numFmt numFmtId="167" formatCode="_-[$R$-416]\ * #,##0.00_-;\-[$R$-416]\ * #,##0.00_-;_-[$R$-416]\ * &quot;-&quot;??_-;_-@_-"/>
  </numFmts>
  <fonts count="20" x14ac:knownFonts="1">
    <font>
      <sz val="10"/>
      <color rgb="FF000000"/>
      <name val="Times New Roman"/>
      <charset val="204"/>
    </font>
    <font>
      <sz val="7.5"/>
      <name val="Calibri"/>
    </font>
    <font>
      <sz val="7.5"/>
      <color rgb="FF000000"/>
      <name val="Calibri"/>
      <family val="2"/>
    </font>
    <font>
      <b/>
      <sz val="7.5"/>
      <name val="Calibri"/>
    </font>
    <font>
      <b/>
      <sz val="7.5"/>
      <color rgb="FF000000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10"/>
      <color rgb="FF000000"/>
      <name val="Times New Roman"/>
      <charset val="204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0000"/>
      <name val="Times New Roman"/>
      <family val="1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name val="Times New Roman"/>
      <family val="1"/>
    </font>
    <font>
      <b/>
      <sz val="26"/>
      <color theme="0"/>
      <name val="Calibri"/>
      <family val="2"/>
    </font>
    <font>
      <b/>
      <sz val="14"/>
      <color theme="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20"/>
      <color theme="0"/>
      <name val="Calibri"/>
      <family val="2"/>
    </font>
    <font>
      <b/>
      <sz val="1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FCE9D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176">
    <xf numFmtId="0" fontId="0" fillId="0" borderId="0" xfId="0" applyFill="1" applyBorder="1" applyAlignment="1">
      <alignment horizontal="left" vertical="top"/>
    </xf>
    <xf numFmtId="0" fontId="3" fillId="6" borderId="0" xfId="0" applyFont="1" applyFill="1" applyBorder="1" applyAlignment="1">
      <alignment horizontal="right" vertical="top" wrapText="1" indent="1"/>
    </xf>
    <xf numFmtId="4" fontId="4" fillId="6" borderId="0" xfId="0" applyNumberFormat="1" applyFont="1" applyFill="1" applyBorder="1" applyAlignment="1">
      <alignment horizontal="right" vertical="top" shrinkToFit="1"/>
    </xf>
    <xf numFmtId="0" fontId="1" fillId="6" borderId="0" xfId="0" applyFont="1" applyFill="1" applyBorder="1" applyAlignment="1">
      <alignment horizontal="right" vertical="center" wrapText="1"/>
    </xf>
    <xf numFmtId="4" fontId="2" fillId="6" borderId="0" xfId="0" applyNumberFormat="1" applyFont="1" applyFill="1" applyBorder="1" applyAlignment="1">
      <alignment horizontal="right" vertical="center" shrinkToFit="1"/>
    </xf>
    <xf numFmtId="0" fontId="1" fillId="6" borderId="0" xfId="0" applyFont="1" applyFill="1" applyBorder="1" applyAlignment="1">
      <alignment horizontal="right" vertical="top" wrapText="1"/>
    </xf>
    <xf numFmtId="4" fontId="2" fillId="6" borderId="0" xfId="0" applyNumberFormat="1" applyFont="1" applyFill="1" applyBorder="1" applyAlignment="1">
      <alignment horizontal="right" vertical="top" shrinkToFit="1"/>
    </xf>
    <xf numFmtId="2" fontId="2" fillId="6" borderId="0" xfId="0" applyNumberFormat="1" applyFont="1" applyFill="1" applyBorder="1" applyAlignment="1">
      <alignment horizontal="right" vertical="top" shrinkToFit="1"/>
    </xf>
    <xf numFmtId="2" fontId="2" fillId="6" borderId="0" xfId="0" applyNumberFormat="1" applyFont="1" applyFill="1" applyBorder="1" applyAlignment="1">
      <alignment horizontal="right" vertical="center" shrinkToFit="1"/>
    </xf>
    <xf numFmtId="0" fontId="0" fillId="6" borderId="0" xfId="0" applyFill="1" applyBorder="1" applyAlignment="1">
      <alignment horizontal="left" wrapText="1"/>
    </xf>
    <xf numFmtId="2" fontId="1" fillId="6" borderId="0" xfId="0" applyNumberFormat="1" applyFont="1" applyFill="1" applyBorder="1" applyAlignment="1">
      <alignment horizontal="right" vertical="center" wrapText="1"/>
    </xf>
    <xf numFmtId="2" fontId="4" fillId="6" borderId="0" xfId="0" applyNumberFormat="1" applyFont="1" applyFill="1" applyBorder="1" applyAlignment="1">
      <alignment horizontal="right" vertical="top" shrinkToFit="1"/>
    </xf>
    <xf numFmtId="0" fontId="3" fillId="6" borderId="19" xfId="0" applyFont="1" applyFill="1" applyBorder="1" applyAlignment="1">
      <alignment horizontal="right" vertical="top" wrapText="1" indent="1"/>
    </xf>
    <xf numFmtId="0" fontId="1" fillId="6" borderId="19" xfId="0" applyFont="1" applyFill="1" applyBorder="1" applyAlignment="1">
      <alignment horizontal="right" vertical="center" wrapText="1"/>
    </xf>
    <xf numFmtId="0" fontId="1" fillId="6" borderId="19" xfId="0" applyFont="1" applyFill="1" applyBorder="1" applyAlignment="1">
      <alignment horizontal="right" vertical="top" wrapText="1"/>
    </xf>
    <xf numFmtId="0" fontId="0" fillId="6" borderId="19" xfId="0" applyFill="1" applyBorder="1" applyAlignment="1">
      <alignment horizontal="left" wrapText="1"/>
    </xf>
    <xf numFmtId="4" fontId="4" fillId="6" borderId="19" xfId="0" applyNumberFormat="1" applyFont="1" applyFill="1" applyBorder="1" applyAlignment="1">
      <alignment horizontal="right" vertical="top" shrinkToFit="1"/>
    </xf>
    <xf numFmtId="4" fontId="2" fillId="6" borderId="19" xfId="0" applyNumberFormat="1" applyFont="1" applyFill="1" applyBorder="1" applyAlignment="1">
      <alignment horizontal="right" vertical="center" shrinkToFit="1"/>
    </xf>
    <xf numFmtId="4" fontId="2" fillId="6" borderId="19" xfId="0" applyNumberFormat="1" applyFont="1" applyFill="1" applyBorder="1" applyAlignment="1">
      <alignment horizontal="right" vertical="top" shrinkToFit="1"/>
    </xf>
    <xf numFmtId="2" fontId="2" fillId="6" borderId="19" xfId="0" applyNumberFormat="1" applyFont="1" applyFill="1" applyBorder="1" applyAlignment="1">
      <alignment horizontal="right" vertical="top" shrinkToFit="1"/>
    </xf>
    <xf numFmtId="2" fontId="1" fillId="6" borderId="19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vertical="top"/>
    </xf>
    <xf numFmtId="0" fontId="8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166" fontId="11" fillId="3" borderId="1" xfId="0" applyNumberFormat="1" applyFont="1" applyFill="1" applyBorder="1" applyAlignment="1">
      <alignment horizontal="left" vertical="top" indent="1" shrinkToFi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4" fontId="12" fillId="4" borderId="1" xfId="0" applyNumberFormat="1" applyFont="1" applyFill="1" applyBorder="1" applyAlignment="1">
      <alignment horizontal="right" vertical="top" shrinkToFit="1"/>
    </xf>
    <xf numFmtId="0" fontId="6" fillId="4" borderId="1" xfId="0" applyFont="1" applyFill="1" applyBorder="1" applyAlignment="1">
      <alignment horizontal="right" vertical="top" wrapText="1" indent="1"/>
    </xf>
    <xf numFmtId="4" fontId="12" fillId="4" borderId="1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 indent="1"/>
    </xf>
    <xf numFmtId="2" fontId="9" fillId="0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4" fontId="9" fillId="0" borderId="1" xfId="0" applyNumberFormat="1" applyFont="1" applyFill="1" applyBorder="1" applyAlignment="1">
      <alignment horizontal="right" vertical="top" shrinkToFit="1"/>
    </xf>
    <xf numFmtId="4" fontId="9" fillId="0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shrinkToFit="1"/>
    </xf>
    <xf numFmtId="4" fontId="9" fillId="0" borderId="1" xfId="0" applyNumberFormat="1" applyFont="1" applyFill="1" applyBorder="1" applyAlignment="1">
      <alignment horizontal="right" vertical="center" shrinkToFit="1"/>
    </xf>
    <xf numFmtId="4" fontId="9" fillId="2" borderId="1" xfId="0" applyNumberFormat="1" applyFont="1" applyFill="1" applyBorder="1" applyAlignment="1">
      <alignment horizontal="center" vertical="center" shrinkToFit="1"/>
    </xf>
    <xf numFmtId="2" fontId="9" fillId="2" borderId="1" xfId="0" applyNumberFormat="1" applyFont="1" applyFill="1" applyBorder="1" applyAlignment="1">
      <alignment horizontal="right" vertical="top" shrinkToFit="1"/>
    </xf>
    <xf numFmtId="2" fontId="8" fillId="0" borderId="1" xfId="0" applyNumberFormat="1" applyFont="1" applyFill="1" applyBorder="1" applyAlignment="1">
      <alignment horizontal="right" vertical="top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shrinkToFit="1"/>
    </xf>
    <xf numFmtId="4" fontId="8" fillId="0" borderId="1" xfId="0" applyNumberFormat="1" applyFont="1" applyFill="1" applyBorder="1" applyAlignment="1">
      <alignment horizontal="right" vertical="top" wrapText="1"/>
    </xf>
    <xf numFmtId="4" fontId="9" fillId="2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left" vertical="top" wrapText="1" indent="1"/>
    </xf>
    <xf numFmtId="2" fontId="8" fillId="0" borderId="1" xfId="0" applyNumberFormat="1" applyFont="1" applyFill="1" applyBorder="1" applyAlignment="1">
      <alignment horizontal="right" vertical="top" wrapText="1" indent="1"/>
    </xf>
    <xf numFmtId="0" fontId="8" fillId="0" borderId="1" xfId="0" applyFont="1" applyFill="1" applyBorder="1" applyAlignment="1">
      <alignment horizontal="left" vertical="center" wrapText="1" indent="1"/>
    </xf>
    <xf numFmtId="2" fontId="12" fillId="4" borderId="1" xfId="0" applyNumberFormat="1" applyFont="1" applyFill="1" applyBorder="1" applyAlignment="1">
      <alignment horizontal="right" vertical="top" shrinkToFit="1"/>
    </xf>
    <xf numFmtId="2" fontId="6" fillId="4" borderId="1" xfId="0" applyNumberFormat="1" applyFont="1" applyFill="1" applyBorder="1" applyAlignment="1">
      <alignment horizontal="right" vertical="top" wrapText="1" indent="1"/>
    </xf>
    <xf numFmtId="2" fontId="8" fillId="0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shrinkToFit="1"/>
    </xf>
    <xf numFmtId="2" fontId="6" fillId="4" borderId="1" xfId="0" applyNumberFormat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 indent="1"/>
    </xf>
    <xf numFmtId="0" fontId="6" fillId="4" borderId="8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9" xfId="0" applyFont="1" applyFill="1" applyBorder="1" applyAlignment="1">
      <alignment vertical="top" wrapText="1"/>
    </xf>
    <xf numFmtId="0" fontId="6" fillId="4" borderId="10" xfId="0" applyFont="1" applyFill="1" applyBorder="1" applyAlignment="1">
      <alignment vertical="top" wrapText="1"/>
    </xf>
    <xf numFmtId="4" fontId="12" fillId="4" borderId="8" xfId="0" applyNumberFormat="1" applyFont="1" applyFill="1" applyBorder="1" applyAlignment="1">
      <alignment horizontal="right" vertical="top" shrinkToFit="1"/>
    </xf>
    <xf numFmtId="0" fontId="8" fillId="0" borderId="8" xfId="0" applyFont="1" applyFill="1" applyBorder="1" applyAlignment="1">
      <alignment vertical="top" wrapText="1"/>
    </xf>
    <xf numFmtId="0" fontId="8" fillId="0" borderId="13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right" vertical="center" shrinkToFit="1"/>
    </xf>
    <xf numFmtId="0" fontId="10" fillId="0" borderId="8" xfId="0" applyFont="1" applyFill="1" applyBorder="1" applyAlignment="1">
      <alignment vertical="top" wrapText="1"/>
    </xf>
    <xf numFmtId="4" fontId="9" fillId="2" borderId="8" xfId="0" applyNumberFormat="1" applyFont="1" applyFill="1" applyBorder="1" applyAlignment="1">
      <alignment horizontal="right" vertical="top" shrinkToFit="1"/>
    </xf>
    <xf numFmtId="2" fontId="9" fillId="2" borderId="8" xfId="0" applyNumberFormat="1" applyFont="1" applyFill="1" applyBorder="1" applyAlignment="1">
      <alignment horizontal="right" vertical="top" shrinkToFit="1"/>
    </xf>
    <xf numFmtId="2" fontId="9" fillId="2" borderId="8" xfId="0" applyNumberFormat="1" applyFont="1" applyFill="1" applyBorder="1" applyAlignment="1">
      <alignment horizontal="right" vertical="center" shrinkToFit="1"/>
    </xf>
    <xf numFmtId="0" fontId="6" fillId="5" borderId="8" xfId="0" applyFont="1" applyFill="1" applyBorder="1" applyAlignment="1">
      <alignment vertical="top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vertical="top" wrapText="1"/>
    </xf>
    <xf numFmtId="0" fontId="10" fillId="4" borderId="13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right" vertical="center" wrapText="1" indent="1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top" wrapText="1"/>
    </xf>
    <xf numFmtId="2" fontId="12" fillId="4" borderId="8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left" vertical="top"/>
    </xf>
    <xf numFmtId="0" fontId="10" fillId="0" borderId="17" xfId="0" applyFont="1" applyFill="1" applyBorder="1" applyAlignment="1">
      <alignment horizontal="left" vertical="top"/>
    </xf>
    <xf numFmtId="0" fontId="10" fillId="0" borderId="17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166" fontId="9" fillId="0" borderId="1" xfId="0" applyNumberFormat="1" applyFont="1" applyFill="1" applyBorder="1" applyAlignment="1">
      <alignment horizontal="left" vertical="center" indent="1" shrinkToFit="1"/>
    </xf>
    <xf numFmtId="0" fontId="6" fillId="3" borderId="6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shrinkToFit="1"/>
    </xf>
    <xf numFmtId="2" fontId="9" fillId="2" borderId="1" xfId="0" applyNumberFormat="1" applyFont="1" applyFill="1" applyBorder="1" applyAlignment="1">
      <alignment vertical="center" shrinkToFit="1"/>
    </xf>
    <xf numFmtId="4" fontId="9" fillId="0" borderId="1" xfId="0" applyNumberFormat="1" applyFont="1" applyFill="1" applyBorder="1" applyAlignment="1">
      <alignment vertical="center" shrinkToFit="1"/>
    </xf>
    <xf numFmtId="4" fontId="9" fillId="2" borderId="1" xfId="0" applyNumberFormat="1" applyFont="1" applyFill="1" applyBorder="1" applyAlignment="1">
      <alignment vertical="center" shrinkToFit="1"/>
    </xf>
    <xf numFmtId="0" fontId="17" fillId="2" borderId="1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6" fillId="0" borderId="13" xfId="0" applyFont="1" applyFill="1" applyBorder="1" applyAlignment="1">
      <alignment vertical="top"/>
    </xf>
    <xf numFmtId="0" fontId="16" fillId="0" borderId="15" xfId="0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wrapText="1"/>
    </xf>
    <xf numFmtId="0" fontId="10" fillId="3" borderId="10" xfId="0" applyFont="1" applyFill="1" applyBorder="1" applyAlignment="1">
      <alignment horizontal="left" wrapText="1"/>
    </xf>
    <xf numFmtId="165" fontId="16" fillId="0" borderId="16" xfId="1" applyFont="1" applyFill="1" applyBorder="1" applyAlignment="1">
      <alignment horizontal="right" vertical="top" wrapText="1"/>
    </xf>
    <xf numFmtId="165" fontId="16" fillId="0" borderId="3" xfId="1" applyFont="1" applyFill="1" applyBorder="1" applyAlignment="1">
      <alignment horizontal="right" vertical="top" wrapText="1"/>
    </xf>
    <xf numFmtId="165" fontId="16" fillId="0" borderId="9" xfId="1" applyFont="1" applyFill="1" applyBorder="1" applyAlignment="1">
      <alignment horizontal="right" vertical="top" wrapText="1"/>
    </xf>
    <xf numFmtId="165" fontId="16" fillId="0" borderId="10" xfId="1" applyFont="1" applyFill="1" applyBorder="1" applyAlignment="1">
      <alignment horizontal="right" vertical="top" wrapText="1"/>
    </xf>
    <xf numFmtId="0" fontId="11" fillId="3" borderId="5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left" vertical="top" wrapText="1"/>
    </xf>
    <xf numFmtId="165" fontId="19" fillId="3" borderId="9" xfId="0" applyNumberFormat="1" applyFont="1" applyFill="1" applyBorder="1" applyAlignment="1">
      <alignment horizontal="center" vertical="top" wrapText="1"/>
    </xf>
    <xf numFmtId="0" fontId="19" fillId="3" borderId="10" xfId="0" applyFont="1" applyFill="1" applyBorder="1" applyAlignment="1">
      <alignment horizontal="center" vertical="top" wrapText="1"/>
    </xf>
    <xf numFmtId="0" fontId="16" fillId="0" borderId="20" xfId="0" applyFont="1" applyFill="1" applyBorder="1" applyAlignment="1">
      <alignment horizontal="left" vertical="top" wrapText="1"/>
    </xf>
    <xf numFmtId="0" fontId="16" fillId="0" borderId="21" xfId="0" applyFont="1" applyFill="1" applyBorder="1" applyAlignment="1">
      <alignment horizontal="left" vertical="top" wrapText="1"/>
    </xf>
    <xf numFmtId="0" fontId="16" fillId="0" borderId="22" xfId="0" applyFont="1" applyFill="1" applyBorder="1" applyAlignment="1">
      <alignment horizontal="left" vertical="top" wrapText="1"/>
    </xf>
    <xf numFmtId="167" fontId="16" fillId="0" borderId="14" xfId="0" applyNumberFormat="1" applyFont="1" applyFill="1" applyBorder="1" applyAlignment="1">
      <alignment horizontal="center" vertical="top" wrapText="1"/>
    </xf>
    <xf numFmtId="167" fontId="16" fillId="0" borderId="10" xfId="0" applyNumberFormat="1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wrapText="1"/>
    </xf>
    <xf numFmtId="0" fontId="10" fillId="0" borderId="10" xfId="0" applyFont="1" applyFill="1" applyBorder="1" applyAlignment="1">
      <alignment horizontal="left" wrapText="1"/>
    </xf>
    <xf numFmtId="0" fontId="16" fillId="0" borderId="8" xfId="0" applyFont="1" applyFill="1" applyBorder="1" applyAlignment="1">
      <alignment horizontal="right" vertical="top" wrapText="1"/>
    </xf>
    <xf numFmtId="0" fontId="16" fillId="0" borderId="9" xfId="0" applyFont="1" applyFill="1" applyBorder="1" applyAlignment="1">
      <alignment horizontal="right" vertical="top" wrapText="1"/>
    </xf>
    <xf numFmtId="0" fontId="16" fillId="0" borderId="10" xfId="0" applyFont="1" applyFill="1" applyBorder="1" applyAlignment="1">
      <alignment horizontal="right" vertical="top" wrapText="1"/>
    </xf>
    <xf numFmtId="0" fontId="16" fillId="0" borderId="14" xfId="0" applyFont="1" applyFill="1" applyBorder="1" applyAlignment="1">
      <alignment horizontal="right" vertical="top"/>
    </xf>
    <xf numFmtId="0" fontId="16" fillId="0" borderId="9" xfId="0" applyFont="1" applyFill="1" applyBorder="1" applyAlignment="1">
      <alignment horizontal="right" vertical="top"/>
    </xf>
    <xf numFmtId="0" fontId="16" fillId="0" borderId="10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4" fontId="18" fillId="2" borderId="8" xfId="0" applyNumberFormat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5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47796</xdr:colOff>
      <xdr:row>0</xdr:row>
      <xdr:rowOff>38831</xdr:rowOff>
    </xdr:from>
    <xdr:ext cx="2619204" cy="67554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6" y="38831"/>
          <a:ext cx="2619204" cy="675544"/>
        </a:xfrm>
        <a:prstGeom prst="rect">
          <a:avLst/>
        </a:prstGeom>
      </xdr:spPr>
    </xdr:pic>
    <xdr:clientData/>
  </xdr:oneCellAnchor>
  <xdr:oneCellAnchor>
    <xdr:from>
      <xdr:col>1</xdr:col>
      <xdr:colOff>390526</xdr:colOff>
      <xdr:row>0</xdr:row>
      <xdr:rowOff>9526</xdr:rowOff>
    </xdr:from>
    <xdr:ext cx="6791324" cy="1019173"/>
    <xdr:sp macro="" textlink="">
      <xdr:nvSpPr>
        <xdr:cNvPr id="3" name="CaixaDeTexto 2"/>
        <xdr:cNvSpPr txBox="1"/>
      </xdr:nvSpPr>
      <xdr:spPr>
        <a:xfrm>
          <a:off x="942976" y="9526"/>
          <a:ext cx="6791324" cy="10191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05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8"/>
  <sheetViews>
    <sheetView tabSelected="1" view="pageBreakPreview" zoomScaleNormal="100" zoomScaleSheetLayoutView="100" workbookViewId="0">
      <selection activeCell="D15" sqref="D15"/>
    </sheetView>
  </sheetViews>
  <sheetFormatPr defaultRowHeight="12.75" x14ac:dyDescent="0.2"/>
  <cols>
    <col min="1" max="1" width="9.6640625" customWidth="1"/>
    <col min="2" max="2" width="50.83203125" customWidth="1"/>
    <col min="3" max="3" width="5.83203125" customWidth="1"/>
    <col min="4" max="4" width="11.83203125" customWidth="1"/>
    <col min="5" max="5" width="10.6640625" customWidth="1"/>
    <col min="6" max="6" width="12.33203125" customWidth="1"/>
    <col min="7" max="7" width="12" customWidth="1"/>
    <col min="8" max="8" width="12.5" customWidth="1"/>
    <col min="9" max="9" width="9.33203125" customWidth="1"/>
    <col min="10" max="10" width="18.33203125" customWidth="1"/>
    <col min="11" max="11" width="11.5" customWidth="1"/>
    <col min="12" max="12" width="11.33203125" customWidth="1"/>
    <col min="13" max="13" width="11.5" customWidth="1"/>
    <col min="14" max="14" width="13.6640625" customWidth="1"/>
  </cols>
  <sheetData>
    <row r="1" spans="1:14" ht="24" customHeight="1" x14ac:dyDescent="0.2">
      <c r="A1" s="148" t="s">
        <v>352</v>
      </c>
      <c r="B1" s="149"/>
      <c r="C1" s="149"/>
      <c r="D1" s="149"/>
      <c r="E1" s="149"/>
      <c r="F1" s="149"/>
      <c r="G1" s="150"/>
      <c r="H1" s="154" t="s">
        <v>355</v>
      </c>
      <c r="I1" s="155"/>
      <c r="J1" s="156"/>
      <c r="K1" s="160" t="s">
        <v>11</v>
      </c>
      <c r="L1" s="161"/>
      <c r="M1" s="161"/>
      <c r="N1" s="162"/>
    </row>
    <row r="2" spans="1:14" ht="39.75" customHeight="1" x14ac:dyDescent="0.2">
      <c r="A2" s="151"/>
      <c r="B2" s="152"/>
      <c r="C2" s="152"/>
      <c r="D2" s="152"/>
      <c r="E2" s="152"/>
      <c r="F2" s="152"/>
      <c r="G2" s="153"/>
      <c r="H2" s="157"/>
      <c r="I2" s="158"/>
      <c r="J2" s="159"/>
      <c r="K2" s="163">
        <f>L173</f>
        <v>23651.2448</v>
      </c>
      <c r="L2" s="164"/>
      <c r="M2" s="164"/>
      <c r="N2" s="165"/>
    </row>
    <row r="3" spans="1:14" x14ac:dyDescent="0.2">
      <c r="A3" s="137" t="s">
        <v>12</v>
      </c>
      <c r="B3" s="138"/>
      <c r="C3" s="137" t="s">
        <v>13</v>
      </c>
      <c r="D3" s="138"/>
      <c r="E3" s="22" t="s">
        <v>14</v>
      </c>
      <c r="F3" s="99">
        <v>43402</v>
      </c>
      <c r="G3" s="23"/>
      <c r="H3" s="140"/>
      <c r="I3" s="166"/>
      <c r="J3" s="166"/>
      <c r="K3" s="166"/>
      <c r="L3" s="166"/>
      <c r="M3" s="166"/>
      <c r="N3" s="141"/>
    </row>
    <row r="4" spans="1:14" ht="12.75" customHeight="1" x14ac:dyDescent="0.2">
      <c r="A4" s="106" t="s">
        <v>15</v>
      </c>
      <c r="B4" s="106" t="s">
        <v>355</v>
      </c>
      <c r="C4" s="137" t="s">
        <v>16</v>
      </c>
      <c r="D4" s="138"/>
      <c r="E4" s="137" t="s">
        <v>17</v>
      </c>
      <c r="F4" s="139"/>
      <c r="G4" s="138"/>
      <c r="H4" s="140"/>
      <c r="I4" s="141"/>
      <c r="J4" s="107" t="s">
        <v>18</v>
      </c>
      <c r="K4" s="142" t="s">
        <v>19</v>
      </c>
      <c r="L4" s="143"/>
      <c r="M4" s="143"/>
      <c r="N4" s="144"/>
    </row>
    <row r="5" spans="1:14" x14ac:dyDescent="0.2">
      <c r="A5" s="22" t="s">
        <v>20</v>
      </c>
      <c r="B5" s="137" t="s">
        <v>21</v>
      </c>
      <c r="C5" s="139"/>
      <c r="D5" s="139"/>
      <c r="E5" s="139"/>
      <c r="F5" s="139"/>
      <c r="G5" s="139"/>
      <c r="H5" s="139"/>
      <c r="I5" s="139"/>
      <c r="J5" s="108" t="s">
        <v>0</v>
      </c>
      <c r="K5" s="145" t="s">
        <v>356</v>
      </c>
      <c r="L5" s="146"/>
      <c r="M5" s="146"/>
      <c r="N5" s="147"/>
    </row>
    <row r="6" spans="1:14" ht="11.85" customHeight="1" x14ac:dyDescent="0.2">
      <c r="A6" s="115" t="s">
        <v>354</v>
      </c>
      <c r="B6" s="116"/>
      <c r="C6" s="116"/>
      <c r="D6" s="116"/>
      <c r="E6" s="116"/>
      <c r="F6" s="116"/>
      <c r="G6" s="116"/>
      <c r="H6" s="116"/>
      <c r="I6" s="116"/>
      <c r="J6" s="109" t="s">
        <v>22</v>
      </c>
      <c r="K6" s="124">
        <v>375539.6</v>
      </c>
      <c r="L6" s="125"/>
      <c r="M6" s="126"/>
      <c r="N6" s="127"/>
    </row>
    <row r="7" spans="1:14" x14ac:dyDescent="0.2">
      <c r="A7" s="117"/>
      <c r="B7" s="118"/>
      <c r="C7" s="118"/>
      <c r="D7" s="118"/>
      <c r="E7" s="118"/>
      <c r="F7" s="118"/>
      <c r="G7" s="118"/>
      <c r="H7" s="118"/>
      <c r="I7" s="118"/>
      <c r="J7" s="132" t="s">
        <v>23</v>
      </c>
      <c r="K7" s="133"/>
      <c r="L7" s="134"/>
      <c r="M7" s="135">
        <f>M173</f>
        <v>199769.83269999997</v>
      </c>
      <c r="N7" s="136"/>
    </row>
    <row r="8" spans="1:14" ht="11.85" customHeight="1" x14ac:dyDescent="0.2">
      <c r="A8" s="24" t="s">
        <v>267</v>
      </c>
      <c r="B8" s="119" t="s">
        <v>268</v>
      </c>
      <c r="C8" s="120"/>
      <c r="D8" s="121"/>
      <c r="E8" s="24" t="s">
        <v>269</v>
      </c>
      <c r="F8" s="25">
        <v>43875</v>
      </c>
      <c r="G8" s="25">
        <v>43906</v>
      </c>
      <c r="H8" s="122"/>
      <c r="I8" s="123"/>
      <c r="J8" s="128" t="s">
        <v>3</v>
      </c>
      <c r="K8" s="129"/>
      <c r="L8" s="100"/>
      <c r="M8" s="130">
        <f>K6-M7</f>
        <v>175769.76730000001</v>
      </c>
      <c r="N8" s="131"/>
    </row>
    <row r="9" spans="1:14" ht="9.6" customHeight="1" x14ac:dyDescent="0.2">
      <c r="A9" s="113" t="s">
        <v>24</v>
      </c>
      <c r="B9" s="113" t="s">
        <v>25</v>
      </c>
      <c r="C9" s="113" t="s">
        <v>26</v>
      </c>
      <c r="D9" s="110" t="s">
        <v>27</v>
      </c>
      <c r="E9" s="111"/>
      <c r="F9" s="111"/>
      <c r="G9" s="112"/>
      <c r="H9" s="26"/>
      <c r="I9" s="113" t="s">
        <v>28</v>
      </c>
      <c r="J9" s="110" t="s">
        <v>29</v>
      </c>
      <c r="K9" s="111"/>
      <c r="L9" s="111"/>
      <c r="M9" s="111"/>
      <c r="N9" s="112"/>
    </row>
    <row r="10" spans="1:14" ht="23.25" customHeight="1" x14ac:dyDescent="0.2">
      <c r="A10" s="114"/>
      <c r="B10" s="114"/>
      <c r="C10" s="114"/>
      <c r="D10" s="27" t="s">
        <v>30</v>
      </c>
      <c r="E10" s="27" t="s">
        <v>31</v>
      </c>
      <c r="F10" s="27" t="s">
        <v>32</v>
      </c>
      <c r="G10" s="27" t="s">
        <v>33</v>
      </c>
      <c r="H10" s="27" t="s">
        <v>34</v>
      </c>
      <c r="I10" s="114"/>
      <c r="J10" s="27" t="s">
        <v>30</v>
      </c>
      <c r="K10" s="27" t="s">
        <v>31</v>
      </c>
      <c r="L10" s="27" t="s">
        <v>32</v>
      </c>
      <c r="M10" s="27" t="s">
        <v>33</v>
      </c>
      <c r="N10" s="27" t="s">
        <v>34</v>
      </c>
    </row>
    <row r="11" spans="1:14" ht="9.6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2" customHeight="1" x14ac:dyDescent="0.2">
      <c r="A12" s="29" t="s">
        <v>35</v>
      </c>
      <c r="B12" s="30" t="s">
        <v>36</v>
      </c>
      <c r="C12" s="31"/>
      <c r="D12" s="31"/>
      <c r="E12" s="31"/>
      <c r="F12" s="31"/>
      <c r="G12" s="31"/>
      <c r="H12" s="31"/>
      <c r="I12" s="32"/>
      <c r="J12" s="33">
        <v>4801.8599999999997</v>
      </c>
      <c r="K12" s="33">
        <v>4801.8599999999997</v>
      </c>
      <c r="L12" s="34" t="s">
        <v>1</v>
      </c>
      <c r="M12" s="35">
        <v>4801.8599999999997</v>
      </c>
      <c r="N12" s="36" t="s">
        <v>1</v>
      </c>
    </row>
    <row r="13" spans="1:14" ht="24" customHeight="1" x14ac:dyDescent="0.2">
      <c r="A13" s="37" t="s">
        <v>37</v>
      </c>
      <c r="B13" s="38" t="s">
        <v>270</v>
      </c>
      <c r="C13" s="39" t="s">
        <v>38</v>
      </c>
      <c r="D13" s="40">
        <v>4.5</v>
      </c>
      <c r="E13" s="40">
        <v>4.5</v>
      </c>
      <c r="F13" s="41" t="s">
        <v>1</v>
      </c>
      <c r="G13" s="40">
        <v>4.5</v>
      </c>
      <c r="H13" s="42" t="s">
        <v>1</v>
      </c>
      <c r="I13" s="40">
        <v>326.57</v>
      </c>
      <c r="J13" s="43">
        <v>1469.57</v>
      </c>
      <c r="K13" s="43">
        <v>1469.57</v>
      </c>
      <c r="L13" s="41" t="s">
        <v>1</v>
      </c>
      <c r="M13" s="44">
        <v>1469.57</v>
      </c>
      <c r="N13" s="45" t="s">
        <v>1</v>
      </c>
    </row>
    <row r="14" spans="1:14" ht="22.5" customHeight="1" x14ac:dyDescent="0.2">
      <c r="A14" s="37" t="s">
        <v>39</v>
      </c>
      <c r="B14" s="38" t="s">
        <v>271</v>
      </c>
      <c r="C14" s="39" t="s">
        <v>38</v>
      </c>
      <c r="D14" s="40">
        <v>279.68</v>
      </c>
      <c r="E14" s="40">
        <v>279.68</v>
      </c>
      <c r="F14" s="41" t="s">
        <v>1</v>
      </c>
      <c r="G14" s="40">
        <v>279.68</v>
      </c>
      <c r="H14" s="42" t="s">
        <v>1</v>
      </c>
      <c r="I14" s="40">
        <v>9.7100000000000009</v>
      </c>
      <c r="J14" s="43">
        <v>2715.69</v>
      </c>
      <c r="K14" s="43">
        <v>2715.69</v>
      </c>
      <c r="L14" s="41" t="s">
        <v>1</v>
      </c>
      <c r="M14" s="44">
        <v>2715.69</v>
      </c>
      <c r="N14" s="45" t="s">
        <v>1</v>
      </c>
    </row>
    <row r="15" spans="1:14" ht="13.5" customHeight="1" x14ac:dyDescent="0.2">
      <c r="A15" s="37" t="s">
        <v>40</v>
      </c>
      <c r="B15" s="22" t="s">
        <v>41</v>
      </c>
      <c r="C15" s="39" t="s">
        <v>38</v>
      </c>
      <c r="D15" s="40">
        <v>598.64</v>
      </c>
      <c r="E15" s="40">
        <v>598.64</v>
      </c>
      <c r="F15" s="41" t="s">
        <v>1</v>
      </c>
      <c r="G15" s="40">
        <v>598.64</v>
      </c>
      <c r="H15" s="42" t="s">
        <v>1</v>
      </c>
      <c r="I15" s="40">
        <v>1.03</v>
      </c>
      <c r="J15" s="40">
        <v>616.6</v>
      </c>
      <c r="K15" s="40">
        <v>616.6</v>
      </c>
      <c r="L15" s="41" t="s">
        <v>1</v>
      </c>
      <c r="M15" s="46">
        <v>616.6</v>
      </c>
      <c r="N15" s="45" t="s">
        <v>1</v>
      </c>
    </row>
    <row r="16" spans="1:14" ht="12.75" customHeight="1" x14ac:dyDescent="0.2">
      <c r="A16" s="29" t="s">
        <v>42</v>
      </c>
      <c r="B16" s="30" t="s">
        <v>43</v>
      </c>
      <c r="C16" s="31"/>
      <c r="D16" s="31"/>
      <c r="E16" s="31"/>
      <c r="F16" s="31"/>
      <c r="G16" s="31"/>
      <c r="H16" s="32"/>
      <c r="I16" s="32"/>
      <c r="J16" s="33">
        <v>1803.06</v>
      </c>
      <c r="K16" s="33">
        <v>1803.06</v>
      </c>
      <c r="L16" s="34" t="s">
        <v>1</v>
      </c>
      <c r="M16" s="35">
        <v>1803.06</v>
      </c>
      <c r="N16" s="36" t="s">
        <v>1</v>
      </c>
    </row>
    <row r="17" spans="1:14" ht="61.5" customHeight="1" x14ac:dyDescent="0.2">
      <c r="A17" s="47" t="s">
        <v>44</v>
      </c>
      <c r="B17" s="22" t="s">
        <v>45</v>
      </c>
      <c r="C17" s="48" t="s">
        <v>46</v>
      </c>
      <c r="D17" s="49">
        <v>63.01</v>
      </c>
      <c r="E17" s="49">
        <v>63.01</v>
      </c>
      <c r="F17" s="50" t="s">
        <v>1</v>
      </c>
      <c r="G17" s="49">
        <v>63.01</v>
      </c>
      <c r="H17" s="51" t="s">
        <v>1</v>
      </c>
      <c r="I17" s="49">
        <v>5.15</v>
      </c>
      <c r="J17" s="49">
        <v>324.5</v>
      </c>
      <c r="K17" s="49">
        <v>324.5</v>
      </c>
      <c r="L17" s="50" t="s">
        <v>1</v>
      </c>
      <c r="M17" s="46">
        <v>324.5</v>
      </c>
      <c r="N17" s="45" t="s">
        <v>1</v>
      </c>
    </row>
    <row r="18" spans="1:14" ht="24" x14ac:dyDescent="0.2">
      <c r="A18" s="37" t="s">
        <v>47</v>
      </c>
      <c r="B18" s="22" t="s">
        <v>353</v>
      </c>
      <c r="C18" s="39" t="s">
        <v>46</v>
      </c>
      <c r="D18" s="40">
        <v>12.33</v>
      </c>
      <c r="E18" s="40">
        <v>12.33</v>
      </c>
      <c r="F18" s="41" t="s">
        <v>1</v>
      </c>
      <c r="G18" s="40">
        <v>12.33</v>
      </c>
      <c r="H18" s="42" t="s">
        <v>1</v>
      </c>
      <c r="I18" s="40">
        <v>45.98</v>
      </c>
      <c r="J18" s="40">
        <v>566.82000000000005</v>
      </c>
      <c r="K18" s="40">
        <v>566.82000000000005</v>
      </c>
      <c r="L18" s="41" t="s">
        <v>1</v>
      </c>
      <c r="M18" s="46">
        <v>566.82000000000005</v>
      </c>
      <c r="N18" s="45" t="s">
        <v>1</v>
      </c>
    </row>
    <row r="19" spans="1:14" ht="24" x14ac:dyDescent="0.2">
      <c r="A19" s="37" t="s">
        <v>48</v>
      </c>
      <c r="B19" s="22" t="s">
        <v>49</v>
      </c>
      <c r="C19" s="39" t="s">
        <v>46</v>
      </c>
      <c r="D19" s="40">
        <v>50.68</v>
      </c>
      <c r="E19" s="40">
        <v>50.68</v>
      </c>
      <c r="F19" s="41" t="s">
        <v>1</v>
      </c>
      <c r="G19" s="40">
        <v>50.68</v>
      </c>
      <c r="H19" s="42" t="s">
        <v>1</v>
      </c>
      <c r="I19" s="40">
        <v>16.61</v>
      </c>
      <c r="J19" s="40">
        <v>841.84</v>
      </c>
      <c r="K19" s="40">
        <v>841.84</v>
      </c>
      <c r="L19" s="41" t="s">
        <v>1</v>
      </c>
      <c r="M19" s="46">
        <v>841.84</v>
      </c>
      <c r="N19" s="45" t="s">
        <v>1</v>
      </c>
    </row>
    <row r="20" spans="1:14" ht="24.75" customHeight="1" x14ac:dyDescent="0.2">
      <c r="A20" s="37" t="s">
        <v>50</v>
      </c>
      <c r="B20" s="38" t="s">
        <v>272</v>
      </c>
      <c r="C20" s="39" t="s">
        <v>46</v>
      </c>
      <c r="D20" s="40">
        <v>12.33</v>
      </c>
      <c r="E20" s="40">
        <v>12.33</v>
      </c>
      <c r="F20" s="41" t="s">
        <v>1</v>
      </c>
      <c r="G20" s="40">
        <v>12.33</v>
      </c>
      <c r="H20" s="42" t="s">
        <v>1</v>
      </c>
      <c r="I20" s="40">
        <v>5.67</v>
      </c>
      <c r="J20" s="40">
        <v>69.900000000000006</v>
      </c>
      <c r="K20" s="40">
        <v>69.900000000000006</v>
      </c>
      <c r="L20" s="41" t="s">
        <v>1</v>
      </c>
      <c r="M20" s="46">
        <v>69.900000000000006</v>
      </c>
      <c r="N20" s="45" t="s">
        <v>1</v>
      </c>
    </row>
    <row r="21" spans="1:14" ht="12.75" customHeight="1" x14ac:dyDescent="0.2">
      <c r="A21" s="29" t="s">
        <v>51</v>
      </c>
      <c r="B21" s="30" t="s">
        <v>52</v>
      </c>
      <c r="C21" s="31"/>
      <c r="D21" s="31"/>
      <c r="E21" s="31"/>
      <c r="F21" s="31"/>
      <c r="G21" s="31"/>
      <c r="H21" s="31"/>
      <c r="I21" s="32"/>
      <c r="J21" s="33">
        <v>41182.32</v>
      </c>
      <c r="K21" s="33">
        <f>SUM(K22:K27)</f>
        <v>26572.019499999999</v>
      </c>
      <c r="L21" s="33">
        <f>SUM(L22:L27)</f>
        <v>4893.3396000000002</v>
      </c>
      <c r="M21" s="33">
        <f>SUM(M22:M27)</f>
        <v>26852.351499999997</v>
      </c>
      <c r="N21" s="35">
        <f>SUM(N22:N27)</f>
        <v>14329.968500000003</v>
      </c>
    </row>
    <row r="22" spans="1:14" ht="48" x14ac:dyDescent="0.2">
      <c r="A22" s="47" t="s">
        <v>53</v>
      </c>
      <c r="B22" s="22" t="s">
        <v>282</v>
      </c>
      <c r="C22" s="48" t="s">
        <v>38</v>
      </c>
      <c r="D22" s="49">
        <v>275.25</v>
      </c>
      <c r="E22" s="48">
        <v>249.65</v>
      </c>
      <c r="F22" s="49" t="s">
        <v>1</v>
      </c>
      <c r="G22" s="49">
        <f>SUM(E22:F22)</f>
        <v>249.65</v>
      </c>
      <c r="H22" s="52">
        <v>25.6</v>
      </c>
      <c r="I22" s="49">
        <v>53.65</v>
      </c>
      <c r="J22" s="53">
        <v>14767.15</v>
      </c>
      <c r="K22" s="50">
        <v>13393.72</v>
      </c>
      <c r="L22" s="53" t="s">
        <v>1</v>
      </c>
      <c r="M22" s="44">
        <v>13393.72</v>
      </c>
      <c r="N22" s="54">
        <v>1373.43</v>
      </c>
    </row>
    <row r="23" spans="1:14" x14ac:dyDescent="0.2">
      <c r="A23" s="37" t="s">
        <v>54</v>
      </c>
      <c r="B23" s="22" t="s">
        <v>55</v>
      </c>
      <c r="C23" s="39" t="s">
        <v>38</v>
      </c>
      <c r="D23" s="40">
        <v>275.25</v>
      </c>
      <c r="E23" s="39">
        <v>244.45</v>
      </c>
      <c r="F23" s="56">
        <v>5.2</v>
      </c>
      <c r="G23" s="49">
        <f>SUM(E23:F23)</f>
        <v>249.64999999999998</v>
      </c>
      <c r="H23" s="55">
        <f>D23-G23</f>
        <v>25.600000000000023</v>
      </c>
      <c r="I23" s="40">
        <v>53.91</v>
      </c>
      <c r="J23" s="43">
        <v>14838.72</v>
      </c>
      <c r="K23" s="56">
        <f>I23*E23</f>
        <v>13178.299499999999</v>
      </c>
      <c r="L23" s="66">
        <f>I23*F23</f>
        <v>280.33199999999999</v>
      </c>
      <c r="M23" s="57">
        <f>I23*G23</f>
        <v>13458.631499999998</v>
      </c>
      <c r="N23" s="54">
        <f>J23-M23</f>
        <v>1380.0885000000017</v>
      </c>
    </row>
    <row r="24" spans="1:14" ht="48" x14ac:dyDescent="0.2">
      <c r="A24" s="47" t="s">
        <v>56</v>
      </c>
      <c r="B24" s="22" t="s">
        <v>283</v>
      </c>
      <c r="C24" s="48" t="s">
        <v>57</v>
      </c>
      <c r="D24" s="49">
        <v>39.75</v>
      </c>
      <c r="E24" s="48" t="s">
        <v>1</v>
      </c>
      <c r="F24" s="50">
        <v>39.75</v>
      </c>
      <c r="G24" s="49">
        <f>SUM(E24:F24)</f>
        <v>39.75</v>
      </c>
      <c r="H24" s="52">
        <f t="shared" ref="H24:H27" si="0">D24-G24</f>
        <v>0</v>
      </c>
      <c r="I24" s="49">
        <v>16.809999999999999</v>
      </c>
      <c r="J24" s="49">
        <v>668.21</v>
      </c>
      <c r="K24" s="50" t="s">
        <v>1</v>
      </c>
      <c r="L24" s="66">
        <f>I24*F24</f>
        <v>668.19749999999999</v>
      </c>
      <c r="M24" s="47" t="s">
        <v>1</v>
      </c>
      <c r="N24" s="58">
        <v>668.21</v>
      </c>
    </row>
    <row r="25" spans="1:14" ht="28.5" customHeight="1" x14ac:dyDescent="0.2">
      <c r="A25" s="37" t="s">
        <v>58</v>
      </c>
      <c r="B25" s="22" t="s">
        <v>284</v>
      </c>
      <c r="C25" s="39" t="s">
        <v>57</v>
      </c>
      <c r="D25" s="40">
        <v>63.29</v>
      </c>
      <c r="E25" s="39" t="s">
        <v>1</v>
      </c>
      <c r="F25" s="50">
        <v>54.75</v>
      </c>
      <c r="G25" s="49">
        <f t="shared" ref="G25:G27" si="1">SUM(E25:F25)</f>
        <v>54.75</v>
      </c>
      <c r="H25" s="52">
        <f t="shared" si="0"/>
        <v>8.5399999999999991</v>
      </c>
      <c r="I25" s="49">
        <v>51.57</v>
      </c>
      <c r="J25" s="53">
        <v>3263.63</v>
      </c>
      <c r="K25" s="50" t="s">
        <v>1</v>
      </c>
      <c r="L25" s="66">
        <f t="shared" ref="L25:L26" si="2">I25*F25</f>
        <v>2823.4575</v>
      </c>
      <c r="M25" s="47" t="s">
        <v>1</v>
      </c>
      <c r="N25" s="54">
        <v>3263.63</v>
      </c>
    </row>
    <row r="26" spans="1:14" ht="24" x14ac:dyDescent="0.2">
      <c r="A26" s="37" t="s">
        <v>59</v>
      </c>
      <c r="B26" s="22" t="s">
        <v>285</v>
      </c>
      <c r="C26" s="39" t="s">
        <v>57</v>
      </c>
      <c r="D26" s="40">
        <v>62.49</v>
      </c>
      <c r="E26" s="39" t="s">
        <v>1</v>
      </c>
      <c r="F26" s="50">
        <v>40.380000000000003</v>
      </c>
      <c r="G26" s="49">
        <f t="shared" si="1"/>
        <v>40.380000000000003</v>
      </c>
      <c r="H26" s="52">
        <f t="shared" si="0"/>
        <v>22.11</v>
      </c>
      <c r="I26" s="49">
        <v>27.77</v>
      </c>
      <c r="J26" s="53">
        <v>1735.43</v>
      </c>
      <c r="K26" s="50" t="s">
        <v>1</v>
      </c>
      <c r="L26" s="66">
        <f t="shared" si="2"/>
        <v>1121.3526000000002</v>
      </c>
      <c r="M26" s="47" t="s">
        <v>1</v>
      </c>
      <c r="N26" s="54">
        <v>1735.43</v>
      </c>
    </row>
    <row r="27" spans="1:14" ht="24" x14ac:dyDescent="0.2">
      <c r="A27" s="37" t="s">
        <v>60</v>
      </c>
      <c r="B27" s="22" t="s">
        <v>61</v>
      </c>
      <c r="C27" s="41" t="s">
        <v>62</v>
      </c>
      <c r="D27" s="40">
        <v>1</v>
      </c>
      <c r="E27" s="39" t="s">
        <v>1</v>
      </c>
      <c r="F27" s="41" t="s">
        <v>1</v>
      </c>
      <c r="G27" s="49">
        <f t="shared" si="1"/>
        <v>0</v>
      </c>
      <c r="H27" s="55">
        <f t="shared" si="0"/>
        <v>1</v>
      </c>
      <c r="I27" s="43">
        <v>5909.18</v>
      </c>
      <c r="J27" s="43">
        <v>5909.18</v>
      </c>
      <c r="K27" s="41" t="s">
        <v>1</v>
      </c>
      <c r="L27" s="41" t="s">
        <v>1</v>
      </c>
      <c r="M27" s="47" t="s">
        <v>1</v>
      </c>
      <c r="N27" s="54">
        <v>5909.18</v>
      </c>
    </row>
    <row r="28" spans="1:14" ht="12" customHeight="1" x14ac:dyDescent="0.2">
      <c r="A28" s="29" t="s">
        <v>63</v>
      </c>
      <c r="B28" s="30" t="s">
        <v>64</v>
      </c>
      <c r="C28" s="31"/>
      <c r="D28" s="31"/>
      <c r="E28" s="31"/>
      <c r="F28" s="31"/>
      <c r="G28" s="31"/>
      <c r="H28" s="32"/>
      <c r="I28" s="32"/>
      <c r="J28" s="33">
        <v>65770.960000000006</v>
      </c>
      <c r="K28" s="33">
        <v>64305.9</v>
      </c>
      <c r="L28" s="33">
        <f>SUM(L29:L45)</f>
        <v>0</v>
      </c>
      <c r="M28" s="35">
        <v>65770.960000000006</v>
      </c>
      <c r="N28" s="35" t="s">
        <v>1</v>
      </c>
    </row>
    <row r="29" spans="1:14" ht="36" x14ac:dyDescent="0.2">
      <c r="A29" s="47" t="s">
        <v>65</v>
      </c>
      <c r="B29" s="22" t="s">
        <v>66</v>
      </c>
      <c r="C29" s="48" t="s">
        <v>46</v>
      </c>
      <c r="D29" s="49">
        <v>9.1</v>
      </c>
      <c r="E29" s="49">
        <v>9.1</v>
      </c>
      <c r="F29" s="50" t="s">
        <v>1</v>
      </c>
      <c r="G29" s="49">
        <v>9.1</v>
      </c>
      <c r="H29" s="51" t="s">
        <v>1</v>
      </c>
      <c r="I29" s="49">
        <v>236.71</v>
      </c>
      <c r="J29" s="53">
        <v>2154.06</v>
      </c>
      <c r="K29" s="53">
        <v>2154.06</v>
      </c>
      <c r="L29" s="50" t="s">
        <v>1</v>
      </c>
      <c r="M29" s="44">
        <v>2154.06</v>
      </c>
      <c r="N29" s="45" t="s">
        <v>1</v>
      </c>
    </row>
    <row r="30" spans="1:14" ht="24" x14ac:dyDescent="0.2">
      <c r="A30" s="37" t="s">
        <v>67</v>
      </c>
      <c r="B30" s="22" t="s">
        <v>68</v>
      </c>
      <c r="C30" s="39" t="s">
        <v>46</v>
      </c>
      <c r="D30" s="40">
        <v>30.67</v>
      </c>
      <c r="E30" s="40">
        <v>30.67</v>
      </c>
      <c r="F30" s="41" t="s">
        <v>1</v>
      </c>
      <c r="G30" s="40">
        <v>30.67</v>
      </c>
      <c r="H30" s="42" t="s">
        <v>1</v>
      </c>
      <c r="I30" s="40">
        <v>350.17</v>
      </c>
      <c r="J30" s="43">
        <v>10739.71</v>
      </c>
      <c r="K30" s="43">
        <v>10739.71</v>
      </c>
      <c r="L30" s="41" t="s">
        <v>1</v>
      </c>
      <c r="M30" s="44">
        <v>10739.71</v>
      </c>
      <c r="N30" s="45" t="s">
        <v>1</v>
      </c>
    </row>
    <row r="31" spans="1:14" ht="24" x14ac:dyDescent="0.2">
      <c r="A31" s="37" t="s">
        <v>69</v>
      </c>
      <c r="B31" s="38" t="s">
        <v>273</v>
      </c>
      <c r="C31" s="39" t="s">
        <v>38</v>
      </c>
      <c r="D31" s="40">
        <v>325.83999999999997</v>
      </c>
      <c r="E31" s="40">
        <v>325.83999999999997</v>
      </c>
      <c r="F31" s="40" t="s">
        <v>1</v>
      </c>
      <c r="G31" s="40">
        <v>325.83999999999997</v>
      </c>
      <c r="H31" s="42" t="s">
        <v>1</v>
      </c>
      <c r="I31" s="40">
        <v>28.03</v>
      </c>
      <c r="J31" s="43">
        <v>9133.2999999999993</v>
      </c>
      <c r="K31" s="43">
        <f>J31</f>
        <v>9133.2999999999993</v>
      </c>
      <c r="L31" s="40" t="s">
        <v>1</v>
      </c>
      <c r="M31" s="44">
        <v>9133.2999999999993</v>
      </c>
      <c r="N31" s="45" t="s">
        <v>1</v>
      </c>
    </row>
    <row r="32" spans="1:14" ht="27" customHeight="1" x14ac:dyDescent="0.2">
      <c r="A32" s="37" t="s">
        <v>70</v>
      </c>
      <c r="B32" s="22" t="s">
        <v>286</v>
      </c>
      <c r="C32" s="39" t="s">
        <v>71</v>
      </c>
      <c r="D32" s="43">
        <v>1226</v>
      </c>
      <c r="E32" s="43">
        <v>1226</v>
      </c>
      <c r="F32" s="40" t="s">
        <v>1</v>
      </c>
      <c r="G32" s="43">
        <v>1226</v>
      </c>
      <c r="H32" s="42" t="s">
        <v>1</v>
      </c>
      <c r="I32" s="40">
        <v>8.11</v>
      </c>
      <c r="J32" s="43">
        <v>9942.86</v>
      </c>
      <c r="K32" s="43">
        <f>J32</f>
        <v>9942.86</v>
      </c>
      <c r="L32" s="40" t="s">
        <v>1</v>
      </c>
      <c r="M32" s="43">
        <v>9942.86</v>
      </c>
      <c r="N32" s="42" t="s">
        <v>1</v>
      </c>
    </row>
    <row r="33" spans="1:14" ht="30.75" customHeight="1" x14ac:dyDescent="0.2">
      <c r="A33" s="37" t="s">
        <v>72</v>
      </c>
      <c r="B33" s="22" t="s">
        <v>287</v>
      </c>
      <c r="C33" s="39" t="s">
        <v>71</v>
      </c>
      <c r="D33" s="40">
        <v>482.6</v>
      </c>
      <c r="E33" s="40">
        <v>482.6</v>
      </c>
      <c r="F33" s="40" t="s">
        <v>1</v>
      </c>
      <c r="G33" s="40">
        <v>482.6</v>
      </c>
      <c r="H33" s="42" t="s">
        <v>1</v>
      </c>
      <c r="I33" s="40">
        <v>7.94</v>
      </c>
      <c r="J33" s="43">
        <v>3831.84</v>
      </c>
      <c r="K33" s="43">
        <f>J33</f>
        <v>3831.84</v>
      </c>
      <c r="L33" s="40" t="s">
        <v>1</v>
      </c>
      <c r="M33" s="43">
        <v>3831.84</v>
      </c>
      <c r="N33" s="42" t="s">
        <v>1</v>
      </c>
    </row>
    <row r="34" spans="1:14" ht="31.5" customHeight="1" x14ac:dyDescent="0.2">
      <c r="A34" s="37" t="s">
        <v>73</v>
      </c>
      <c r="B34" s="22" t="s">
        <v>288</v>
      </c>
      <c r="C34" s="39" t="s">
        <v>46</v>
      </c>
      <c r="D34" s="40">
        <v>20.010000000000002</v>
      </c>
      <c r="E34" s="40">
        <v>20.010000000000002</v>
      </c>
      <c r="F34" s="40" t="s">
        <v>1</v>
      </c>
      <c r="G34" s="40">
        <v>20.010000000000002</v>
      </c>
      <c r="H34" s="42" t="s">
        <v>1</v>
      </c>
      <c r="I34" s="40">
        <v>379.07</v>
      </c>
      <c r="J34" s="43">
        <v>7586.14</v>
      </c>
      <c r="K34" s="43">
        <f>J34</f>
        <v>7586.14</v>
      </c>
      <c r="L34" s="40" t="s">
        <v>1</v>
      </c>
      <c r="M34" s="43">
        <v>7586.14</v>
      </c>
      <c r="N34" s="42" t="s">
        <v>1</v>
      </c>
    </row>
    <row r="35" spans="1:14" ht="48" x14ac:dyDescent="0.2">
      <c r="A35" s="37" t="s">
        <v>74</v>
      </c>
      <c r="B35" s="22" t="s">
        <v>75</v>
      </c>
      <c r="C35" s="39" t="s">
        <v>38</v>
      </c>
      <c r="D35" s="40">
        <v>250.08</v>
      </c>
      <c r="E35" s="41">
        <v>250.08</v>
      </c>
      <c r="F35" s="40" t="s">
        <v>1</v>
      </c>
      <c r="G35" s="40">
        <v>250.08</v>
      </c>
      <c r="H35" s="42" t="s">
        <v>1</v>
      </c>
      <c r="I35" s="40">
        <v>60.45</v>
      </c>
      <c r="J35" s="43">
        <v>15117.63</v>
      </c>
      <c r="K35" s="59">
        <f>J35</f>
        <v>15117.63</v>
      </c>
      <c r="L35" s="43" t="s">
        <v>1</v>
      </c>
      <c r="M35" s="43">
        <v>15117.63</v>
      </c>
      <c r="N35" s="42" t="s">
        <v>1</v>
      </c>
    </row>
    <row r="36" spans="1:14" ht="48" x14ac:dyDescent="0.2">
      <c r="A36" s="37" t="s">
        <v>76</v>
      </c>
      <c r="B36" s="22" t="s">
        <v>77</v>
      </c>
      <c r="C36" s="39" t="s">
        <v>38</v>
      </c>
      <c r="D36" s="40">
        <v>22.31</v>
      </c>
      <c r="E36" s="39">
        <v>22.31</v>
      </c>
      <c r="F36" s="41">
        <v>0</v>
      </c>
      <c r="G36" s="41">
        <v>22.31</v>
      </c>
      <c r="H36" s="55" t="s">
        <v>1</v>
      </c>
      <c r="I36" s="40">
        <v>65.67</v>
      </c>
      <c r="J36" s="43">
        <v>1465.06</v>
      </c>
      <c r="K36" s="41">
        <v>1465.06</v>
      </c>
      <c r="L36" s="56" t="s">
        <v>1</v>
      </c>
      <c r="M36" s="56">
        <f>J36</f>
        <v>1465.06</v>
      </c>
      <c r="N36" s="60" t="s">
        <v>1</v>
      </c>
    </row>
    <row r="37" spans="1:14" ht="24" x14ac:dyDescent="0.2">
      <c r="A37" s="37" t="s">
        <v>78</v>
      </c>
      <c r="B37" s="22" t="s">
        <v>79</v>
      </c>
      <c r="C37" s="39" t="s">
        <v>57</v>
      </c>
      <c r="D37" s="40">
        <v>15.45</v>
      </c>
      <c r="E37" s="39">
        <v>15.45</v>
      </c>
      <c r="F37" s="40" t="s">
        <v>1</v>
      </c>
      <c r="G37" s="40">
        <v>15.45</v>
      </c>
      <c r="H37" s="42" t="s">
        <v>1</v>
      </c>
      <c r="I37" s="40">
        <v>20.65</v>
      </c>
      <c r="J37" s="40">
        <v>319.04000000000002</v>
      </c>
      <c r="K37" s="56">
        <f t="shared" ref="K37:K42" si="3">J37</f>
        <v>319.04000000000002</v>
      </c>
      <c r="L37" s="40" t="s">
        <v>1</v>
      </c>
      <c r="M37" s="40">
        <v>319.04000000000002</v>
      </c>
      <c r="N37" s="42" t="s">
        <v>1</v>
      </c>
    </row>
    <row r="38" spans="1:14" ht="24" x14ac:dyDescent="0.2">
      <c r="A38" s="61" t="s">
        <v>80</v>
      </c>
      <c r="B38" s="22" t="s">
        <v>81</v>
      </c>
      <c r="C38" s="39" t="s">
        <v>57</v>
      </c>
      <c r="D38" s="40">
        <v>28</v>
      </c>
      <c r="E38" s="62">
        <v>28</v>
      </c>
      <c r="F38" s="40" t="s">
        <v>1</v>
      </c>
      <c r="G38" s="40">
        <v>28</v>
      </c>
      <c r="H38" s="42" t="s">
        <v>1</v>
      </c>
      <c r="I38" s="40">
        <v>26.41</v>
      </c>
      <c r="J38" s="40">
        <v>739.48</v>
      </c>
      <c r="K38" s="56">
        <f t="shared" si="3"/>
        <v>739.48</v>
      </c>
      <c r="L38" s="40" t="s">
        <v>1</v>
      </c>
      <c r="M38" s="40">
        <v>739.48</v>
      </c>
      <c r="N38" s="42" t="s">
        <v>1</v>
      </c>
    </row>
    <row r="39" spans="1:14" ht="18" customHeight="1" x14ac:dyDescent="0.2">
      <c r="A39" s="61" t="s">
        <v>82</v>
      </c>
      <c r="B39" s="22" t="s">
        <v>83</v>
      </c>
      <c r="C39" s="39" t="s">
        <v>57</v>
      </c>
      <c r="D39" s="40">
        <v>28.42</v>
      </c>
      <c r="E39" s="39">
        <v>28.42</v>
      </c>
      <c r="F39" s="40" t="s">
        <v>1</v>
      </c>
      <c r="G39" s="40">
        <v>28.42</v>
      </c>
      <c r="H39" s="42" t="s">
        <v>1</v>
      </c>
      <c r="I39" s="40">
        <v>15.84</v>
      </c>
      <c r="J39" s="40">
        <v>450.17</v>
      </c>
      <c r="K39" s="56">
        <f t="shared" si="3"/>
        <v>450.17</v>
      </c>
      <c r="L39" s="40" t="s">
        <v>1</v>
      </c>
      <c r="M39" s="40">
        <v>450.17</v>
      </c>
      <c r="N39" s="42" t="s">
        <v>1</v>
      </c>
    </row>
    <row r="40" spans="1:14" ht="24" x14ac:dyDescent="0.2">
      <c r="A40" s="61" t="s">
        <v>84</v>
      </c>
      <c r="B40" s="22" t="s">
        <v>85</v>
      </c>
      <c r="C40" s="39" t="s">
        <v>57</v>
      </c>
      <c r="D40" s="40">
        <v>3.61</v>
      </c>
      <c r="E40" s="39">
        <v>3.61</v>
      </c>
      <c r="F40" s="40" t="s">
        <v>1</v>
      </c>
      <c r="G40" s="40">
        <v>3.61</v>
      </c>
      <c r="H40" s="42" t="s">
        <v>1</v>
      </c>
      <c r="I40" s="40">
        <v>25.98</v>
      </c>
      <c r="J40" s="40">
        <v>93.79</v>
      </c>
      <c r="K40" s="56">
        <f t="shared" si="3"/>
        <v>93.79</v>
      </c>
      <c r="L40" s="40" t="s">
        <v>1</v>
      </c>
      <c r="M40" s="40">
        <v>93.79</v>
      </c>
      <c r="N40" s="42" t="s">
        <v>1</v>
      </c>
    </row>
    <row r="41" spans="1:14" ht="27.75" customHeight="1" x14ac:dyDescent="0.2">
      <c r="A41" s="61" t="s">
        <v>86</v>
      </c>
      <c r="B41" s="38" t="s">
        <v>274</v>
      </c>
      <c r="C41" s="39" t="s">
        <v>57</v>
      </c>
      <c r="D41" s="40">
        <v>4.25</v>
      </c>
      <c r="E41" s="39">
        <v>4.25</v>
      </c>
      <c r="F41" s="40" t="s">
        <v>1</v>
      </c>
      <c r="G41" s="40">
        <v>4.25</v>
      </c>
      <c r="H41" s="42" t="s">
        <v>1</v>
      </c>
      <c r="I41" s="40">
        <v>20.34</v>
      </c>
      <c r="J41" s="40">
        <v>86.45</v>
      </c>
      <c r="K41" s="56">
        <f t="shared" si="3"/>
        <v>86.45</v>
      </c>
      <c r="L41" s="40" t="s">
        <v>1</v>
      </c>
      <c r="M41" s="40">
        <v>86.45</v>
      </c>
      <c r="N41" s="42" t="s">
        <v>1</v>
      </c>
    </row>
    <row r="42" spans="1:14" ht="29.25" customHeight="1" x14ac:dyDescent="0.2">
      <c r="A42" s="61" t="s">
        <v>87</v>
      </c>
      <c r="B42" s="38" t="s">
        <v>274</v>
      </c>
      <c r="C42" s="39" t="s">
        <v>57</v>
      </c>
      <c r="D42" s="40">
        <v>41.2</v>
      </c>
      <c r="E42" s="62">
        <v>41.2</v>
      </c>
      <c r="F42" s="40" t="s">
        <v>1</v>
      </c>
      <c r="G42" s="40">
        <v>41.2</v>
      </c>
      <c r="H42" s="42" t="s">
        <v>1</v>
      </c>
      <c r="I42" s="40">
        <v>24.15</v>
      </c>
      <c r="J42" s="40">
        <v>994.98</v>
      </c>
      <c r="K42" s="56">
        <f t="shared" si="3"/>
        <v>994.98</v>
      </c>
      <c r="L42" s="40" t="s">
        <v>1</v>
      </c>
      <c r="M42" s="40">
        <v>994.98</v>
      </c>
      <c r="N42" s="42" t="s">
        <v>1</v>
      </c>
    </row>
    <row r="43" spans="1:14" ht="36" x14ac:dyDescent="0.2">
      <c r="A43" s="63" t="s">
        <v>88</v>
      </c>
      <c r="B43" s="22" t="s">
        <v>289</v>
      </c>
      <c r="C43" s="48" t="s">
        <v>46</v>
      </c>
      <c r="D43" s="49">
        <v>0.96</v>
      </c>
      <c r="E43" s="49">
        <v>0.96</v>
      </c>
      <c r="F43" s="50" t="s">
        <v>1</v>
      </c>
      <c r="G43" s="49">
        <v>0.96</v>
      </c>
      <c r="H43" s="51" t="s">
        <v>1</v>
      </c>
      <c r="I43" s="53">
        <v>1152.23</v>
      </c>
      <c r="J43" s="53">
        <v>1106.1400000000001</v>
      </c>
      <c r="K43" s="53">
        <v>1106.1400000000001</v>
      </c>
      <c r="L43" s="50" t="s">
        <v>1</v>
      </c>
      <c r="M43" s="53">
        <v>1106.1400000000001</v>
      </c>
      <c r="N43" s="51" t="s">
        <v>1</v>
      </c>
    </row>
    <row r="44" spans="1:14" ht="24" x14ac:dyDescent="0.2">
      <c r="A44" s="61" t="s">
        <v>89</v>
      </c>
      <c r="B44" s="22" t="s">
        <v>290</v>
      </c>
      <c r="C44" s="39" t="s">
        <v>57</v>
      </c>
      <c r="D44" s="40">
        <v>77.680000000000007</v>
      </c>
      <c r="E44" s="40">
        <v>77.680000000000007</v>
      </c>
      <c r="F44" s="41" t="s">
        <v>1</v>
      </c>
      <c r="G44" s="40">
        <v>77.680000000000007</v>
      </c>
      <c r="H44" s="42" t="s">
        <v>1</v>
      </c>
      <c r="I44" s="40">
        <v>22.31</v>
      </c>
      <c r="J44" s="43">
        <v>1733.04</v>
      </c>
      <c r="K44" s="43">
        <v>1733.04</v>
      </c>
      <c r="L44" s="41" t="s">
        <v>1</v>
      </c>
      <c r="M44" s="43">
        <v>1733.04</v>
      </c>
      <c r="N44" s="42" t="s">
        <v>1</v>
      </c>
    </row>
    <row r="45" spans="1:14" x14ac:dyDescent="0.2">
      <c r="A45" s="61" t="s">
        <v>90</v>
      </c>
      <c r="B45" s="22" t="s">
        <v>91</v>
      </c>
      <c r="C45" s="41" t="s">
        <v>62</v>
      </c>
      <c r="D45" s="40">
        <v>0.56000000000000005</v>
      </c>
      <c r="E45" s="40">
        <v>0.56000000000000005</v>
      </c>
      <c r="F45" s="41" t="s">
        <v>1</v>
      </c>
      <c r="G45" s="40">
        <v>0.56000000000000005</v>
      </c>
      <c r="H45" s="42" t="s">
        <v>1</v>
      </c>
      <c r="I45" s="40">
        <v>492.92</v>
      </c>
      <c r="J45" s="40">
        <v>277.27</v>
      </c>
      <c r="K45" s="40">
        <v>277.27</v>
      </c>
      <c r="L45" s="41" t="s">
        <v>1</v>
      </c>
      <c r="M45" s="40">
        <v>277.27</v>
      </c>
      <c r="N45" s="42" t="s">
        <v>1</v>
      </c>
    </row>
    <row r="46" spans="1:14" x14ac:dyDescent="0.2">
      <c r="A46" s="29" t="s">
        <v>92</v>
      </c>
      <c r="B46" s="30" t="s">
        <v>93</v>
      </c>
      <c r="C46" s="31"/>
      <c r="D46" s="31"/>
      <c r="E46" s="31"/>
      <c r="F46" s="31"/>
      <c r="G46" s="31"/>
      <c r="H46" s="31"/>
      <c r="I46" s="32"/>
      <c r="J46" s="33">
        <v>36967.17</v>
      </c>
      <c r="K46" s="33">
        <v>36967.17</v>
      </c>
      <c r="L46" s="33" t="s">
        <v>1</v>
      </c>
      <c r="M46" s="33">
        <v>36967.17</v>
      </c>
      <c r="N46" s="34" t="s">
        <v>1</v>
      </c>
    </row>
    <row r="47" spans="1:14" ht="60" x14ac:dyDescent="0.2">
      <c r="A47" s="37" t="s">
        <v>94</v>
      </c>
      <c r="B47" s="22" t="s">
        <v>291</v>
      </c>
      <c r="C47" s="48" t="s">
        <v>38</v>
      </c>
      <c r="D47" s="49">
        <v>703.87</v>
      </c>
      <c r="E47" s="49">
        <v>703.87</v>
      </c>
      <c r="F47" s="49" t="s">
        <v>1</v>
      </c>
      <c r="G47" s="49">
        <v>703.87</v>
      </c>
      <c r="H47" s="51" t="s">
        <v>1</v>
      </c>
      <c r="I47" s="49">
        <v>52.52</v>
      </c>
      <c r="J47" s="53">
        <v>36967.17</v>
      </c>
      <c r="K47" s="53">
        <v>36967.17</v>
      </c>
      <c r="L47" s="53" t="s">
        <v>1</v>
      </c>
      <c r="M47" s="53">
        <v>36967.17</v>
      </c>
      <c r="N47" s="42" t="s">
        <v>1</v>
      </c>
    </row>
    <row r="48" spans="1:14" x14ac:dyDescent="0.2">
      <c r="A48" s="29" t="s">
        <v>95</v>
      </c>
      <c r="B48" s="30" t="s">
        <v>96</v>
      </c>
      <c r="C48" s="31"/>
      <c r="D48" s="31"/>
      <c r="E48" s="31"/>
      <c r="F48" s="31"/>
      <c r="G48" s="31"/>
      <c r="H48" s="32"/>
      <c r="I48" s="32"/>
      <c r="J48" s="33">
        <v>3940.43</v>
      </c>
      <c r="K48" s="64">
        <f>SUM(K49:K50)</f>
        <v>337.56800000000004</v>
      </c>
      <c r="L48" s="64">
        <f>SUM(L49:L50)</f>
        <v>2033.2400000000002</v>
      </c>
      <c r="M48" s="64">
        <f>SUM(M49:M50)</f>
        <v>2370.8080000000004</v>
      </c>
      <c r="N48" s="33">
        <f>SUM(N49:N50)</f>
        <v>1569.6219999999994</v>
      </c>
    </row>
    <row r="49" spans="1:14" ht="24" x14ac:dyDescent="0.2">
      <c r="A49" s="37" t="s">
        <v>97</v>
      </c>
      <c r="B49" s="22" t="s">
        <v>292</v>
      </c>
      <c r="C49" s="39" t="s">
        <v>38</v>
      </c>
      <c r="D49" s="40">
        <v>434.98</v>
      </c>
      <c r="E49" s="40">
        <v>38.36</v>
      </c>
      <c r="F49" s="41">
        <v>231.05</v>
      </c>
      <c r="G49" s="40">
        <f>SUM(E49:F49)</f>
        <v>269.41000000000003</v>
      </c>
      <c r="H49" s="55">
        <f>D49-G49</f>
        <v>165.57</v>
      </c>
      <c r="I49" s="40">
        <v>8.8000000000000007</v>
      </c>
      <c r="J49" s="43">
        <v>3827.81</v>
      </c>
      <c r="K49" s="40">
        <f>I49*E49</f>
        <v>337.56800000000004</v>
      </c>
      <c r="L49" s="56">
        <f>I49*F49</f>
        <v>2033.2400000000002</v>
      </c>
      <c r="M49" s="40">
        <f>L49+K49</f>
        <v>2370.8080000000004</v>
      </c>
      <c r="N49" s="60">
        <f>J49-M49</f>
        <v>1457.0019999999995</v>
      </c>
    </row>
    <row r="50" spans="1:14" ht="24" x14ac:dyDescent="0.2">
      <c r="A50" s="37" t="s">
        <v>98</v>
      </c>
      <c r="B50" s="22" t="s">
        <v>293</v>
      </c>
      <c r="C50" s="39" t="s">
        <v>38</v>
      </c>
      <c r="D50" s="40">
        <v>1.6</v>
      </c>
      <c r="E50" s="39" t="s">
        <v>1</v>
      </c>
      <c r="F50" s="41" t="s">
        <v>1</v>
      </c>
      <c r="G50" s="41" t="s">
        <v>1</v>
      </c>
      <c r="H50" s="55">
        <v>1.6</v>
      </c>
      <c r="I50" s="40">
        <v>70.39</v>
      </c>
      <c r="J50" s="40">
        <v>112.62</v>
      </c>
      <c r="K50" s="41" t="s">
        <v>1</v>
      </c>
      <c r="L50" s="41" t="s">
        <v>1</v>
      </c>
      <c r="M50" s="41" t="s">
        <v>1</v>
      </c>
      <c r="N50" s="55">
        <v>112.62</v>
      </c>
    </row>
    <row r="51" spans="1:14" x14ac:dyDescent="0.2">
      <c r="A51" s="29" t="s">
        <v>99</v>
      </c>
      <c r="B51" s="30" t="s">
        <v>100</v>
      </c>
      <c r="C51" s="31"/>
      <c r="D51" s="31"/>
      <c r="E51" s="31"/>
      <c r="F51" s="31"/>
      <c r="G51" s="31"/>
      <c r="H51" s="31"/>
      <c r="I51" s="32"/>
      <c r="J51" s="33">
        <v>25759.11</v>
      </c>
      <c r="K51" s="65">
        <f>SUM(K52:K60)</f>
        <v>7425.0499999999993</v>
      </c>
      <c r="L51" s="65">
        <f>SUM(L52:L60)</f>
        <v>3243.8975999999998</v>
      </c>
      <c r="M51" s="65">
        <f>SUM(M52:M60)</f>
        <v>14039.066199999999</v>
      </c>
      <c r="N51" s="33">
        <f>J51-M51</f>
        <v>11720.043800000001</v>
      </c>
    </row>
    <row r="52" spans="1:14" ht="36" x14ac:dyDescent="0.2">
      <c r="A52" s="47" t="s">
        <v>101</v>
      </c>
      <c r="B52" s="22" t="s">
        <v>294</v>
      </c>
      <c r="C52" s="47" t="s">
        <v>38</v>
      </c>
      <c r="D52" s="49">
        <v>236.63</v>
      </c>
      <c r="E52" s="48">
        <v>190.55</v>
      </c>
      <c r="F52" s="66">
        <v>43.04</v>
      </c>
      <c r="G52" s="66">
        <f>E52+F52</f>
        <v>233.59</v>
      </c>
      <c r="H52" s="52">
        <f>D52-G52</f>
        <v>3.039999999999992</v>
      </c>
      <c r="I52" s="49">
        <v>25.38</v>
      </c>
      <c r="J52" s="53">
        <v>6005.67</v>
      </c>
      <c r="K52" s="50">
        <v>4320.95</v>
      </c>
      <c r="L52" s="66">
        <f>I52*F52</f>
        <v>1092.3552</v>
      </c>
      <c r="M52" s="66">
        <f>I52*G52</f>
        <v>5928.5141999999996</v>
      </c>
      <c r="N52" s="67">
        <f>J52-M52</f>
        <v>77.155800000000454</v>
      </c>
    </row>
    <row r="53" spans="1:14" ht="36" x14ac:dyDescent="0.2">
      <c r="A53" s="47" t="s">
        <v>102</v>
      </c>
      <c r="B53" s="22" t="s">
        <v>295</v>
      </c>
      <c r="C53" s="47" t="s">
        <v>38</v>
      </c>
      <c r="D53" s="49">
        <v>141.80000000000001</v>
      </c>
      <c r="E53" s="48" t="s">
        <v>1</v>
      </c>
      <c r="F53" s="50" t="s">
        <v>1</v>
      </c>
      <c r="G53" s="50" t="s">
        <v>1</v>
      </c>
      <c r="H53" s="52">
        <v>141.80000000000001</v>
      </c>
      <c r="I53" s="49">
        <v>35.42</v>
      </c>
      <c r="J53" s="53">
        <v>5022.5600000000004</v>
      </c>
      <c r="K53" s="50" t="s">
        <v>1</v>
      </c>
      <c r="L53" s="50" t="s">
        <v>1</v>
      </c>
      <c r="M53" s="50" t="s">
        <v>1</v>
      </c>
      <c r="N53" s="67">
        <v>5022.5600000000004</v>
      </c>
    </row>
    <row r="54" spans="1:14" ht="24" x14ac:dyDescent="0.2">
      <c r="A54" s="37" t="s">
        <v>103</v>
      </c>
      <c r="B54" s="22" t="s">
        <v>296</v>
      </c>
      <c r="C54" s="37" t="s">
        <v>38</v>
      </c>
      <c r="D54" s="40">
        <v>25.35</v>
      </c>
      <c r="E54" s="39" t="s">
        <v>1</v>
      </c>
      <c r="F54" s="41" t="s">
        <v>1</v>
      </c>
      <c r="G54" s="41" t="s">
        <v>1</v>
      </c>
      <c r="H54" s="55">
        <v>25.35</v>
      </c>
      <c r="I54" s="40">
        <v>55.79</v>
      </c>
      <c r="J54" s="43">
        <v>1414.28</v>
      </c>
      <c r="K54" s="41" t="s">
        <v>1</v>
      </c>
      <c r="L54" s="41" t="s">
        <v>1</v>
      </c>
      <c r="M54" s="41" t="s">
        <v>1</v>
      </c>
      <c r="N54" s="60">
        <v>1414.28</v>
      </c>
    </row>
    <row r="55" spans="1:14" ht="24" x14ac:dyDescent="0.2">
      <c r="A55" s="37" t="s">
        <v>104</v>
      </c>
      <c r="B55" s="22" t="s">
        <v>297</v>
      </c>
      <c r="C55" s="37" t="s">
        <v>57</v>
      </c>
      <c r="D55" s="40">
        <v>29.05</v>
      </c>
      <c r="E55" s="39" t="s">
        <v>1</v>
      </c>
      <c r="F55" s="41" t="s">
        <v>1</v>
      </c>
      <c r="G55" s="41" t="s">
        <v>1</v>
      </c>
      <c r="H55" s="55">
        <v>29.05</v>
      </c>
      <c r="I55" s="40">
        <v>23.88</v>
      </c>
      <c r="J55" s="40">
        <v>693.71</v>
      </c>
      <c r="K55" s="41" t="s">
        <v>1</v>
      </c>
      <c r="L55" s="41" t="s">
        <v>1</v>
      </c>
      <c r="M55" s="41" t="s">
        <v>1</v>
      </c>
      <c r="N55" s="55">
        <v>693.71</v>
      </c>
    </row>
    <row r="56" spans="1:14" ht="24" x14ac:dyDescent="0.2">
      <c r="A56" s="37" t="s">
        <v>105</v>
      </c>
      <c r="B56" s="22" t="s">
        <v>298</v>
      </c>
      <c r="C56" s="37" t="s">
        <v>57</v>
      </c>
      <c r="D56" s="40">
        <v>25.03</v>
      </c>
      <c r="E56" s="39" t="s">
        <v>1</v>
      </c>
      <c r="F56" s="41" t="s">
        <v>1</v>
      </c>
      <c r="G56" s="41" t="s">
        <v>1</v>
      </c>
      <c r="H56" s="55">
        <v>25.03</v>
      </c>
      <c r="I56" s="40">
        <v>42.37</v>
      </c>
      <c r="J56" s="43">
        <v>1060.52</v>
      </c>
      <c r="K56" s="41" t="s">
        <v>1</v>
      </c>
      <c r="L56" s="41" t="s">
        <v>1</v>
      </c>
      <c r="M56" s="41" t="s">
        <v>1</v>
      </c>
      <c r="N56" s="60">
        <v>1060.52</v>
      </c>
    </row>
    <row r="57" spans="1:14" ht="36" x14ac:dyDescent="0.2">
      <c r="A57" s="47" t="s">
        <v>106</v>
      </c>
      <c r="B57" s="22" t="s">
        <v>2</v>
      </c>
      <c r="C57" s="47" t="s">
        <v>38</v>
      </c>
      <c r="D57" s="49">
        <v>236.63</v>
      </c>
      <c r="E57" s="48">
        <v>146.41</v>
      </c>
      <c r="F57" s="50">
        <v>56.56</v>
      </c>
      <c r="G57" s="50">
        <f>F57+E57</f>
        <v>202.97</v>
      </c>
      <c r="H57" s="52">
        <f>D57-G57</f>
        <v>33.659999999999997</v>
      </c>
      <c r="I57" s="49">
        <v>38.04</v>
      </c>
      <c r="J57" s="53">
        <v>9001.41</v>
      </c>
      <c r="K57" s="50">
        <v>2714.53</v>
      </c>
      <c r="L57" s="66">
        <f>I57*F57</f>
        <v>2151.5423999999998</v>
      </c>
      <c r="M57" s="66">
        <f>I57*G57</f>
        <v>7720.9787999999999</v>
      </c>
      <c r="N57" s="67">
        <f>J57-M57</f>
        <v>1280.4312</v>
      </c>
    </row>
    <row r="58" spans="1:14" ht="24" x14ac:dyDescent="0.2">
      <c r="A58" s="37" t="s">
        <v>107</v>
      </c>
      <c r="B58" s="22" t="s">
        <v>299</v>
      </c>
      <c r="C58" s="37" t="s">
        <v>57</v>
      </c>
      <c r="D58" s="49">
        <v>179.48</v>
      </c>
      <c r="E58" s="48">
        <v>71.09</v>
      </c>
      <c r="F58" s="50" t="s">
        <v>1</v>
      </c>
      <c r="G58" s="50">
        <v>71.09</v>
      </c>
      <c r="H58" s="52">
        <f>D58-G58</f>
        <v>108.38999999999999</v>
      </c>
      <c r="I58" s="49">
        <v>5.48</v>
      </c>
      <c r="J58" s="49">
        <v>983.56</v>
      </c>
      <c r="K58" s="50">
        <v>389.57</v>
      </c>
      <c r="L58" s="56" t="s">
        <v>1</v>
      </c>
      <c r="M58" s="66">
        <f>I58*G58</f>
        <v>389.57320000000004</v>
      </c>
      <c r="N58" s="55">
        <f>J58-M58</f>
        <v>593.9867999999999</v>
      </c>
    </row>
    <row r="59" spans="1:14" ht="36" x14ac:dyDescent="0.2">
      <c r="A59" s="47" t="s">
        <v>108</v>
      </c>
      <c r="B59" s="22" t="s">
        <v>109</v>
      </c>
      <c r="C59" s="47" t="s">
        <v>57</v>
      </c>
      <c r="D59" s="49">
        <v>23.3</v>
      </c>
      <c r="E59" s="48" t="s">
        <v>1</v>
      </c>
      <c r="F59" s="50" t="s">
        <v>1</v>
      </c>
      <c r="G59" s="50" t="s">
        <v>1</v>
      </c>
      <c r="H59" s="52">
        <v>23.3</v>
      </c>
      <c r="I59" s="49">
        <v>31.08</v>
      </c>
      <c r="J59" s="49">
        <v>724.16</v>
      </c>
      <c r="K59" s="50" t="s">
        <v>1</v>
      </c>
      <c r="L59" s="50" t="s">
        <v>1</v>
      </c>
      <c r="M59" s="50" t="s">
        <v>1</v>
      </c>
      <c r="N59" s="52">
        <v>724.16</v>
      </c>
    </row>
    <row r="60" spans="1:14" ht="51" customHeight="1" x14ac:dyDescent="0.2">
      <c r="A60" s="37" t="s">
        <v>110</v>
      </c>
      <c r="B60" s="38" t="s">
        <v>275</v>
      </c>
      <c r="C60" s="47" t="s">
        <v>38</v>
      </c>
      <c r="D60" s="49">
        <v>11.41</v>
      </c>
      <c r="E60" s="50" t="s">
        <v>1</v>
      </c>
      <c r="F60" s="50" t="s">
        <v>1</v>
      </c>
      <c r="G60" s="50" t="s">
        <v>1</v>
      </c>
      <c r="H60" s="52">
        <v>11.41</v>
      </c>
      <c r="I60" s="49">
        <v>74.78</v>
      </c>
      <c r="J60" s="49">
        <v>853.24</v>
      </c>
      <c r="K60" s="50" t="s">
        <v>1</v>
      </c>
      <c r="L60" s="50" t="s">
        <v>1</v>
      </c>
      <c r="M60" s="50" t="s">
        <v>1</v>
      </c>
      <c r="N60" s="52">
        <v>853.24</v>
      </c>
    </row>
    <row r="61" spans="1:14" x14ac:dyDescent="0.2">
      <c r="A61" s="29" t="s">
        <v>111</v>
      </c>
      <c r="B61" s="30" t="s">
        <v>112</v>
      </c>
      <c r="C61" s="31"/>
      <c r="D61" s="31"/>
      <c r="E61" s="31"/>
      <c r="F61" s="31"/>
      <c r="G61" s="31"/>
      <c r="H61" s="32"/>
      <c r="I61" s="32"/>
      <c r="J61" s="33">
        <v>71931.61</v>
      </c>
      <c r="K61" s="68">
        <f>SUM(K63:K80)</f>
        <v>15686.019399999999</v>
      </c>
      <c r="L61" s="33">
        <f>SUM(L63:L80)</f>
        <v>4575.0375999999997</v>
      </c>
      <c r="M61" s="33">
        <f>SUM(M63:M80)</f>
        <v>20261.057000000001</v>
      </c>
      <c r="N61" s="33">
        <f>J61-M61</f>
        <v>51670.553</v>
      </c>
    </row>
    <row r="62" spans="1:14" x14ac:dyDescent="0.2">
      <c r="A62" s="69"/>
      <c r="B62" s="70" t="s">
        <v>113</v>
      </c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</row>
    <row r="63" spans="1:14" ht="48" x14ac:dyDescent="0.2">
      <c r="A63" s="37" t="s">
        <v>114</v>
      </c>
      <c r="B63" s="22" t="s">
        <v>300</v>
      </c>
      <c r="C63" s="47" t="s">
        <v>38</v>
      </c>
      <c r="D63" s="53">
        <v>1766.06</v>
      </c>
      <c r="E63" s="50">
        <v>1703.07</v>
      </c>
      <c r="F63" s="49">
        <v>0</v>
      </c>
      <c r="G63" s="49">
        <f>F63+E63</f>
        <v>1703.07</v>
      </c>
      <c r="H63" s="52">
        <f>D63-G63</f>
        <v>62.990000000000009</v>
      </c>
      <c r="I63" s="49">
        <v>2.54</v>
      </c>
      <c r="J63" s="53">
        <v>4485.79</v>
      </c>
      <c r="K63" s="66">
        <v>1998.4</v>
      </c>
      <c r="L63" s="53">
        <f>I63*F63</f>
        <v>0</v>
      </c>
      <c r="M63" s="53">
        <f>K63+L63</f>
        <v>1998.4</v>
      </c>
      <c r="N63" s="67">
        <f>J63-M63</f>
        <v>2487.39</v>
      </c>
    </row>
    <row r="64" spans="1:14" ht="72" x14ac:dyDescent="0.2">
      <c r="A64" s="47" t="s">
        <v>115</v>
      </c>
      <c r="B64" s="22" t="s">
        <v>301</v>
      </c>
      <c r="C64" s="47" t="s">
        <v>38</v>
      </c>
      <c r="D64" s="49">
        <v>605.14</v>
      </c>
      <c r="E64" s="48">
        <v>605.14</v>
      </c>
      <c r="F64" s="49">
        <v>0</v>
      </c>
      <c r="G64" s="49">
        <f>F64+E64</f>
        <v>605.14</v>
      </c>
      <c r="H64" s="52">
        <f>D64-G64</f>
        <v>0</v>
      </c>
      <c r="I64" s="49">
        <v>19.68</v>
      </c>
      <c r="J64" s="53">
        <v>11909.24</v>
      </c>
      <c r="K64" s="66">
        <v>6285.6</v>
      </c>
      <c r="L64" s="53">
        <f>I64*F64</f>
        <v>0</v>
      </c>
      <c r="M64" s="53">
        <f>L64+K64</f>
        <v>6285.6</v>
      </c>
      <c r="N64" s="67">
        <f t="shared" ref="N64:N67" si="4">J64-M64</f>
        <v>5623.6399999999994</v>
      </c>
    </row>
    <row r="65" spans="1:14" ht="51.75" customHeight="1" x14ac:dyDescent="0.2">
      <c r="A65" s="37" t="s">
        <v>116</v>
      </c>
      <c r="B65" s="22" t="s">
        <v>302</v>
      </c>
      <c r="C65" s="47" t="s">
        <v>38</v>
      </c>
      <c r="D65" s="49">
        <v>209.41</v>
      </c>
      <c r="E65" s="66">
        <v>174.7</v>
      </c>
      <c r="F65" s="49">
        <v>0</v>
      </c>
      <c r="G65" s="49">
        <f>F65+E65</f>
        <v>174.7</v>
      </c>
      <c r="H65" s="52">
        <f>D65-G65</f>
        <v>34.710000000000008</v>
      </c>
      <c r="I65" s="49">
        <v>16.48</v>
      </c>
      <c r="J65" s="53">
        <v>3451.03</v>
      </c>
      <c r="K65" s="50">
        <v>1791.87</v>
      </c>
      <c r="L65" s="53">
        <f>I65*F65</f>
        <v>0</v>
      </c>
      <c r="M65" s="53">
        <f>L65+K65</f>
        <v>1791.87</v>
      </c>
      <c r="N65" s="67">
        <f t="shared" si="4"/>
        <v>1659.1600000000003</v>
      </c>
    </row>
    <row r="66" spans="1:14" ht="48" x14ac:dyDescent="0.2">
      <c r="A66" s="37" t="s">
        <v>117</v>
      </c>
      <c r="B66" s="22" t="s">
        <v>118</v>
      </c>
      <c r="C66" s="37" t="s">
        <v>38</v>
      </c>
      <c r="D66" s="49">
        <v>209.41</v>
      </c>
      <c r="E66" s="39" t="s">
        <v>1</v>
      </c>
      <c r="F66" s="66">
        <v>68.2</v>
      </c>
      <c r="G66" s="49">
        <f>SUM(E66:F66)</f>
        <v>68.2</v>
      </c>
      <c r="H66" s="52">
        <f>D66-G66</f>
        <v>141.20999999999998</v>
      </c>
      <c r="I66" s="40">
        <v>41.02</v>
      </c>
      <c r="J66" s="53">
        <v>8589.8799999999992</v>
      </c>
      <c r="K66" s="41" t="s">
        <v>1</v>
      </c>
      <c r="L66" s="53">
        <f>I66*F66</f>
        <v>2797.5640000000003</v>
      </c>
      <c r="M66" s="66">
        <f>SUM(K66:L66)</f>
        <v>2797.5640000000003</v>
      </c>
      <c r="N66" s="67">
        <f t="shared" si="4"/>
        <v>5792.3159999999989</v>
      </c>
    </row>
    <row r="67" spans="1:14" ht="24" x14ac:dyDescent="0.2">
      <c r="A67" s="37" t="s">
        <v>119</v>
      </c>
      <c r="B67" s="22" t="s">
        <v>120</v>
      </c>
      <c r="C67" s="37" t="s">
        <v>38</v>
      </c>
      <c r="D67" s="49">
        <v>510.68</v>
      </c>
      <c r="E67" s="39" t="s">
        <v>1</v>
      </c>
      <c r="F67" s="50">
        <v>137.74</v>
      </c>
      <c r="G67" s="49">
        <f>SUM(E67:F67)</f>
        <v>137.74</v>
      </c>
      <c r="H67" s="52">
        <f>D67-G67</f>
        <v>372.94</v>
      </c>
      <c r="I67" s="49">
        <v>9.59</v>
      </c>
      <c r="J67" s="53">
        <v>4897.46</v>
      </c>
      <c r="K67" s="50" t="s">
        <v>1</v>
      </c>
      <c r="L67" s="53">
        <f>I67*F67</f>
        <v>1320.9266</v>
      </c>
      <c r="M67" s="66">
        <f>SUM(K67:L67)</f>
        <v>1320.9266</v>
      </c>
      <c r="N67" s="67">
        <f t="shared" si="4"/>
        <v>3576.5334000000003</v>
      </c>
    </row>
    <row r="68" spans="1:14" ht="24" x14ac:dyDescent="0.2">
      <c r="A68" s="37" t="s">
        <v>121</v>
      </c>
      <c r="B68" s="22" t="s">
        <v>303</v>
      </c>
      <c r="C68" s="37" t="s">
        <v>38</v>
      </c>
      <c r="D68" s="49">
        <v>510.68</v>
      </c>
      <c r="E68" s="48" t="s">
        <v>1</v>
      </c>
      <c r="F68" s="50" t="s">
        <v>1</v>
      </c>
      <c r="G68" s="50" t="s">
        <v>1</v>
      </c>
      <c r="H68" s="52">
        <v>510.68</v>
      </c>
      <c r="I68" s="49">
        <v>10.17</v>
      </c>
      <c r="J68" s="53">
        <v>5193.66</v>
      </c>
      <c r="K68" s="41" t="s">
        <v>1</v>
      </c>
      <c r="L68" s="41" t="s">
        <v>1</v>
      </c>
      <c r="M68" s="50">
        <f>SUM(K68:L68)</f>
        <v>0</v>
      </c>
      <c r="N68" s="67">
        <f>J68</f>
        <v>5193.66</v>
      </c>
    </row>
    <row r="69" spans="1:14" ht="36" x14ac:dyDescent="0.2">
      <c r="A69" s="47" t="s">
        <v>122</v>
      </c>
      <c r="B69" s="22" t="s">
        <v>304</v>
      </c>
      <c r="C69" s="47" t="s">
        <v>57</v>
      </c>
      <c r="D69" s="49">
        <v>32.950000000000003</v>
      </c>
      <c r="E69" s="48" t="s">
        <v>1</v>
      </c>
      <c r="F69" s="50" t="s">
        <v>1</v>
      </c>
      <c r="G69" s="50" t="s">
        <v>1</v>
      </c>
      <c r="H69" s="52">
        <v>32.950000000000003</v>
      </c>
      <c r="I69" s="49">
        <v>83.62</v>
      </c>
      <c r="J69" s="53">
        <v>2755.28</v>
      </c>
      <c r="K69" s="50" t="s">
        <v>1</v>
      </c>
      <c r="L69" s="50" t="s">
        <v>1</v>
      </c>
      <c r="M69" s="50" t="s">
        <v>1</v>
      </c>
      <c r="N69" s="67">
        <v>2755.28</v>
      </c>
    </row>
    <row r="70" spans="1:14" ht="24" x14ac:dyDescent="0.2">
      <c r="A70" s="37" t="s">
        <v>123</v>
      </c>
      <c r="B70" s="22" t="s">
        <v>305</v>
      </c>
      <c r="C70" s="37" t="s">
        <v>38</v>
      </c>
      <c r="D70" s="40">
        <v>630.51</v>
      </c>
      <c r="E70" s="39" t="s">
        <v>1</v>
      </c>
      <c r="F70" s="41" t="s">
        <v>1</v>
      </c>
      <c r="G70" s="41" t="s">
        <v>1</v>
      </c>
      <c r="H70" s="55">
        <v>630.51</v>
      </c>
      <c r="I70" s="40">
        <v>17.18</v>
      </c>
      <c r="J70" s="43">
        <v>10832.1</v>
      </c>
      <c r="K70" s="41" t="s">
        <v>1</v>
      </c>
      <c r="L70" s="41" t="s">
        <v>1</v>
      </c>
      <c r="M70" s="41" t="s">
        <v>1</v>
      </c>
      <c r="N70" s="60">
        <v>10832.1</v>
      </c>
    </row>
    <row r="71" spans="1:14" x14ac:dyDescent="0.2">
      <c r="A71" s="69"/>
      <c r="B71" s="70" t="s">
        <v>124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</row>
    <row r="72" spans="1:14" ht="36" x14ac:dyDescent="0.2">
      <c r="A72" s="47" t="s">
        <v>125</v>
      </c>
      <c r="B72" s="22" t="s">
        <v>306</v>
      </c>
      <c r="C72" s="47" t="s">
        <v>38</v>
      </c>
      <c r="D72" s="49">
        <v>229.95</v>
      </c>
      <c r="E72" s="48">
        <v>229.95</v>
      </c>
      <c r="F72" s="66">
        <v>0</v>
      </c>
      <c r="G72" s="66">
        <f>F72+E72</f>
        <v>229.95</v>
      </c>
      <c r="H72" s="52">
        <f>D72-G72</f>
        <v>0</v>
      </c>
      <c r="I72" s="49">
        <v>4.1900000000000004</v>
      </c>
      <c r="J72" s="49">
        <v>963.49</v>
      </c>
      <c r="K72" s="66">
        <f>I72*E72</f>
        <v>963.4905</v>
      </c>
      <c r="L72" s="66">
        <f>I72*F72</f>
        <v>0</v>
      </c>
      <c r="M72" s="66">
        <f>I72*G72</f>
        <v>963.4905</v>
      </c>
      <c r="N72" s="52">
        <f>J72-M72</f>
        <v>-4.9999999998817657E-4</v>
      </c>
    </row>
    <row r="73" spans="1:14" ht="48" x14ac:dyDescent="0.2">
      <c r="A73" s="61" t="s">
        <v>126</v>
      </c>
      <c r="B73" s="22" t="s">
        <v>307</v>
      </c>
      <c r="C73" s="47" t="s">
        <v>38</v>
      </c>
      <c r="D73" s="49">
        <v>229.95</v>
      </c>
      <c r="E73" s="66">
        <v>206.61</v>
      </c>
      <c r="F73" s="66">
        <v>20.3</v>
      </c>
      <c r="G73" s="66">
        <f>F73+E73</f>
        <v>226.91000000000003</v>
      </c>
      <c r="H73" s="52">
        <f>D73-G73</f>
        <v>3.0399999999999636</v>
      </c>
      <c r="I73" s="49">
        <v>22.49</v>
      </c>
      <c r="J73" s="53">
        <v>5171.58</v>
      </c>
      <c r="K73" s="66">
        <f>I73*E73</f>
        <v>4646.6589000000004</v>
      </c>
      <c r="L73" s="66">
        <f>I73*F73</f>
        <v>456.54699999999997</v>
      </c>
      <c r="M73" s="66">
        <f>I73*G73</f>
        <v>5103.2058999999999</v>
      </c>
      <c r="N73" s="67">
        <f>J73-M73</f>
        <v>68.374099999999999</v>
      </c>
    </row>
    <row r="74" spans="1:14" ht="24" x14ac:dyDescent="0.2">
      <c r="A74" s="61" t="s">
        <v>127</v>
      </c>
      <c r="B74" s="22" t="s">
        <v>128</v>
      </c>
      <c r="C74" s="37" t="s">
        <v>38</v>
      </c>
      <c r="D74" s="40">
        <v>236.63</v>
      </c>
      <c r="E74" s="39" t="s">
        <v>1</v>
      </c>
      <c r="F74" s="41" t="s">
        <v>1</v>
      </c>
      <c r="G74" s="41" t="s">
        <v>1</v>
      </c>
      <c r="H74" s="55">
        <v>236.63</v>
      </c>
      <c r="I74" s="40">
        <v>17.29</v>
      </c>
      <c r="J74" s="43">
        <v>4091.33</v>
      </c>
      <c r="K74" s="41" t="s">
        <v>1</v>
      </c>
      <c r="L74" s="41" t="s">
        <v>1</v>
      </c>
      <c r="M74" s="41" t="s">
        <v>1</v>
      </c>
      <c r="N74" s="60">
        <v>4091.33</v>
      </c>
    </row>
    <row r="75" spans="1:14" ht="24" x14ac:dyDescent="0.2">
      <c r="A75" s="61" t="s">
        <v>129</v>
      </c>
      <c r="B75" s="22" t="s">
        <v>308</v>
      </c>
      <c r="C75" s="37" t="s">
        <v>38</v>
      </c>
      <c r="D75" s="40">
        <v>236.63</v>
      </c>
      <c r="E75" s="39" t="s">
        <v>1</v>
      </c>
      <c r="F75" s="41" t="s">
        <v>1</v>
      </c>
      <c r="G75" s="41" t="s">
        <v>1</v>
      </c>
      <c r="H75" s="55">
        <v>236.63</v>
      </c>
      <c r="I75" s="40">
        <v>8.9499999999999993</v>
      </c>
      <c r="J75" s="43">
        <v>2117.84</v>
      </c>
      <c r="K75" s="41" t="s">
        <v>1</v>
      </c>
      <c r="L75" s="41" t="s">
        <v>1</v>
      </c>
      <c r="M75" s="41" t="s">
        <v>1</v>
      </c>
      <c r="N75" s="60">
        <v>2117.84</v>
      </c>
    </row>
    <row r="76" spans="1:14" ht="15.75" customHeight="1" x14ac:dyDescent="0.2">
      <c r="A76" s="61" t="s">
        <v>130</v>
      </c>
      <c r="B76" s="22" t="s">
        <v>131</v>
      </c>
      <c r="C76" s="37" t="s">
        <v>38</v>
      </c>
      <c r="D76" s="40">
        <v>6.68</v>
      </c>
      <c r="E76" s="39" t="s">
        <v>1</v>
      </c>
      <c r="F76" s="41" t="s">
        <v>1</v>
      </c>
      <c r="G76" s="41" t="s">
        <v>1</v>
      </c>
      <c r="H76" s="55">
        <v>6.68</v>
      </c>
      <c r="I76" s="40">
        <v>23.26</v>
      </c>
      <c r="J76" s="40">
        <v>155.38</v>
      </c>
      <c r="K76" s="41" t="s">
        <v>1</v>
      </c>
      <c r="L76" s="41" t="s">
        <v>1</v>
      </c>
      <c r="M76" s="41" t="s">
        <v>1</v>
      </c>
      <c r="N76" s="55">
        <v>155.38</v>
      </c>
    </row>
    <row r="77" spans="1:14" ht="24" x14ac:dyDescent="0.2">
      <c r="A77" s="71"/>
      <c r="B77" s="70" t="s">
        <v>309</v>
      </c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</row>
    <row r="78" spans="1:14" ht="51" customHeight="1" x14ac:dyDescent="0.2">
      <c r="A78" s="61" t="s">
        <v>132</v>
      </c>
      <c r="B78" s="22" t="s">
        <v>133</v>
      </c>
      <c r="C78" s="47" t="s">
        <v>38</v>
      </c>
      <c r="D78" s="49">
        <v>174.56</v>
      </c>
      <c r="E78" s="50" t="s">
        <v>1</v>
      </c>
      <c r="F78" s="50" t="s">
        <v>1</v>
      </c>
      <c r="G78" s="50" t="s">
        <v>1</v>
      </c>
      <c r="H78" s="52">
        <v>174.56</v>
      </c>
      <c r="I78" s="49">
        <v>4.16</v>
      </c>
      <c r="J78" s="49">
        <v>726.17</v>
      </c>
      <c r="K78" s="50" t="s">
        <v>1</v>
      </c>
      <c r="L78" s="50" t="s">
        <v>1</v>
      </c>
      <c r="M78" s="50" t="s">
        <v>1</v>
      </c>
      <c r="N78" s="52">
        <v>726.17</v>
      </c>
    </row>
    <row r="79" spans="1:14" ht="48" x14ac:dyDescent="0.2">
      <c r="A79" s="61" t="s">
        <v>134</v>
      </c>
      <c r="B79" s="22" t="s">
        <v>135</v>
      </c>
      <c r="C79" s="47" t="s">
        <v>38</v>
      </c>
      <c r="D79" s="49">
        <v>174.56</v>
      </c>
      <c r="E79" s="50" t="s">
        <v>1</v>
      </c>
      <c r="F79" s="50" t="s">
        <v>1</v>
      </c>
      <c r="G79" s="50" t="s">
        <v>1</v>
      </c>
      <c r="H79" s="52">
        <v>174.56</v>
      </c>
      <c r="I79" s="49">
        <v>23.11</v>
      </c>
      <c r="J79" s="53">
        <v>4034.08</v>
      </c>
      <c r="K79" s="50" t="s">
        <v>1</v>
      </c>
      <c r="L79" s="50" t="s">
        <v>1</v>
      </c>
      <c r="M79" s="50" t="s">
        <v>1</v>
      </c>
      <c r="N79" s="67">
        <v>4034.08</v>
      </c>
    </row>
    <row r="80" spans="1:14" ht="24" x14ac:dyDescent="0.2">
      <c r="A80" s="61" t="s">
        <v>136</v>
      </c>
      <c r="B80" s="22" t="s">
        <v>310</v>
      </c>
      <c r="C80" s="37" t="s">
        <v>38</v>
      </c>
      <c r="D80" s="40">
        <v>174.56</v>
      </c>
      <c r="E80" s="39" t="s">
        <v>1</v>
      </c>
      <c r="F80" s="41" t="s">
        <v>1</v>
      </c>
      <c r="G80" s="41" t="s">
        <v>1</v>
      </c>
      <c r="H80" s="55">
        <v>174.56</v>
      </c>
      <c r="I80" s="40">
        <v>14.65</v>
      </c>
      <c r="J80" s="43">
        <v>2557.3000000000002</v>
      </c>
      <c r="K80" s="41" t="s">
        <v>1</v>
      </c>
      <c r="L80" s="41" t="s">
        <v>1</v>
      </c>
      <c r="M80" s="41" t="s">
        <v>1</v>
      </c>
      <c r="N80" s="60">
        <v>2557.3000000000002</v>
      </c>
    </row>
    <row r="81" spans="1:14" x14ac:dyDescent="0.2">
      <c r="A81" s="29" t="s">
        <v>137</v>
      </c>
      <c r="B81" s="30" t="s">
        <v>138</v>
      </c>
      <c r="C81" s="31"/>
      <c r="D81" s="31"/>
      <c r="E81" s="31"/>
      <c r="F81" s="31"/>
      <c r="G81" s="31"/>
      <c r="H81" s="31"/>
      <c r="I81" s="32"/>
      <c r="J81" s="33">
        <v>50665.05</v>
      </c>
      <c r="K81" s="34">
        <f>SUM(K83:K100)</f>
        <v>7149.2899999999991</v>
      </c>
      <c r="L81" s="34">
        <f>SUM(L83:L100)</f>
        <v>0</v>
      </c>
      <c r="M81" s="34">
        <f>SUM(M83:M100)</f>
        <v>7149.2899999999991</v>
      </c>
      <c r="N81" s="33">
        <f>J81-L81</f>
        <v>50665.05</v>
      </c>
    </row>
    <row r="82" spans="1:14" x14ac:dyDescent="0.2">
      <c r="A82" s="69"/>
      <c r="B82" s="70" t="s">
        <v>139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</row>
    <row r="83" spans="1:14" ht="36" x14ac:dyDescent="0.2">
      <c r="A83" s="47" t="s">
        <v>140</v>
      </c>
      <c r="B83" s="22" t="s">
        <v>311</v>
      </c>
      <c r="C83" s="72" t="s">
        <v>141</v>
      </c>
      <c r="D83" s="49">
        <v>6</v>
      </c>
      <c r="E83" s="48">
        <v>5</v>
      </c>
      <c r="F83" s="50">
        <v>0</v>
      </c>
      <c r="G83" s="50">
        <f>F83+E83</f>
        <v>5</v>
      </c>
      <c r="H83" s="52">
        <f>D83-G83</f>
        <v>1</v>
      </c>
      <c r="I83" s="49">
        <v>366.07</v>
      </c>
      <c r="J83" s="53">
        <v>2196.42</v>
      </c>
      <c r="K83" s="50">
        <f>I83*E83</f>
        <v>1830.35</v>
      </c>
      <c r="L83" s="50">
        <f>I83*F83</f>
        <v>0</v>
      </c>
      <c r="M83" s="50">
        <f>I83*G83</f>
        <v>1830.35</v>
      </c>
      <c r="N83" s="67">
        <f>J83-M83</f>
        <v>366.07000000000016</v>
      </c>
    </row>
    <row r="84" spans="1:14" ht="36" x14ac:dyDescent="0.2">
      <c r="A84" s="47" t="s">
        <v>142</v>
      </c>
      <c r="B84" s="22" t="s">
        <v>312</v>
      </c>
      <c r="C84" s="72" t="s">
        <v>141</v>
      </c>
      <c r="D84" s="49">
        <v>12</v>
      </c>
      <c r="E84" s="48">
        <v>12</v>
      </c>
      <c r="F84" s="50">
        <v>0</v>
      </c>
      <c r="G84" s="50">
        <f>F84+E84</f>
        <v>12</v>
      </c>
      <c r="H84" s="52">
        <f>D84-G84</f>
        <v>0</v>
      </c>
      <c r="I84" s="49">
        <v>350.51</v>
      </c>
      <c r="J84" s="53">
        <v>4206.12</v>
      </c>
      <c r="K84" s="50">
        <f>I84*E84</f>
        <v>4206.12</v>
      </c>
      <c r="L84" s="50">
        <f>I84*F84</f>
        <v>0</v>
      </c>
      <c r="M84" s="50">
        <f>I84*G84</f>
        <v>4206.12</v>
      </c>
      <c r="N84" s="67">
        <f>J84-M84</f>
        <v>0</v>
      </c>
    </row>
    <row r="85" spans="1:14" ht="36" x14ac:dyDescent="0.2">
      <c r="A85" s="47" t="s">
        <v>143</v>
      </c>
      <c r="B85" s="22" t="s">
        <v>313</v>
      </c>
      <c r="C85" s="72" t="s">
        <v>141</v>
      </c>
      <c r="D85" s="49">
        <v>1</v>
      </c>
      <c r="E85" s="48" t="s">
        <v>1</v>
      </c>
      <c r="F85" s="50" t="s">
        <v>1</v>
      </c>
      <c r="G85" s="50" t="s">
        <v>1</v>
      </c>
      <c r="H85" s="52">
        <v>1</v>
      </c>
      <c r="I85" s="49">
        <v>385.86</v>
      </c>
      <c r="J85" s="49">
        <v>385.86</v>
      </c>
      <c r="K85" s="50" t="s">
        <v>1</v>
      </c>
      <c r="L85" s="50" t="s">
        <v>1</v>
      </c>
      <c r="M85" s="50" t="s">
        <v>1</v>
      </c>
      <c r="N85" s="52">
        <v>385.86</v>
      </c>
    </row>
    <row r="86" spans="1:14" ht="36" x14ac:dyDescent="0.2">
      <c r="A86" s="47" t="s">
        <v>144</v>
      </c>
      <c r="B86" s="22" t="s">
        <v>314</v>
      </c>
      <c r="C86" s="72" t="s">
        <v>141</v>
      </c>
      <c r="D86" s="49">
        <v>22</v>
      </c>
      <c r="E86" s="91">
        <v>17</v>
      </c>
      <c r="F86" s="66">
        <v>0</v>
      </c>
      <c r="G86" s="66">
        <f>F86+E86</f>
        <v>17</v>
      </c>
      <c r="H86" s="52">
        <f>D86-G86</f>
        <v>5</v>
      </c>
      <c r="I86" s="49">
        <v>65.459999999999994</v>
      </c>
      <c r="J86" s="53">
        <v>1440.12</v>
      </c>
      <c r="K86" s="50">
        <f>E86*I86</f>
        <v>1112.82</v>
      </c>
      <c r="L86" s="66">
        <f>I86*F86</f>
        <v>0</v>
      </c>
      <c r="M86" s="50">
        <f>I86*G86</f>
        <v>1112.82</v>
      </c>
      <c r="N86" s="67">
        <f>J86-M86</f>
        <v>327.29999999999995</v>
      </c>
    </row>
    <row r="87" spans="1:14" ht="24" x14ac:dyDescent="0.2">
      <c r="A87" s="37" t="s">
        <v>145</v>
      </c>
      <c r="B87" s="22" t="s">
        <v>315</v>
      </c>
      <c r="C87" s="22" t="s">
        <v>141</v>
      </c>
      <c r="D87" s="40">
        <v>2</v>
      </c>
      <c r="E87" s="39" t="s">
        <v>1</v>
      </c>
      <c r="F87" s="41" t="s">
        <v>1</v>
      </c>
      <c r="G87" s="41" t="s">
        <v>1</v>
      </c>
      <c r="H87" s="55">
        <v>2</v>
      </c>
      <c r="I87" s="40">
        <v>767.95</v>
      </c>
      <c r="J87" s="43">
        <v>1535.9</v>
      </c>
      <c r="K87" s="41" t="s">
        <v>1</v>
      </c>
      <c r="L87" s="41" t="s">
        <v>1</v>
      </c>
      <c r="M87" s="41" t="s">
        <v>1</v>
      </c>
      <c r="N87" s="60">
        <v>1535.9</v>
      </c>
    </row>
    <row r="88" spans="1:14" ht="36" x14ac:dyDescent="0.2">
      <c r="A88" s="47" t="s">
        <v>146</v>
      </c>
      <c r="B88" s="22" t="s">
        <v>316</v>
      </c>
      <c r="C88" s="72" t="s">
        <v>141</v>
      </c>
      <c r="D88" s="49">
        <v>1</v>
      </c>
      <c r="E88" s="48" t="s">
        <v>1</v>
      </c>
      <c r="F88" s="50" t="s">
        <v>1</v>
      </c>
      <c r="G88" s="50" t="s">
        <v>1</v>
      </c>
      <c r="H88" s="52">
        <v>1</v>
      </c>
      <c r="I88" s="49">
        <v>437.57</v>
      </c>
      <c r="J88" s="49">
        <v>437.57</v>
      </c>
      <c r="K88" s="50" t="s">
        <v>1</v>
      </c>
      <c r="L88" s="50" t="s">
        <v>1</v>
      </c>
      <c r="M88" s="50" t="s">
        <v>1</v>
      </c>
      <c r="N88" s="52">
        <v>437.57</v>
      </c>
    </row>
    <row r="89" spans="1:14" ht="28.5" customHeight="1" x14ac:dyDescent="0.2">
      <c r="A89" s="37" t="s">
        <v>147</v>
      </c>
      <c r="B89" s="22" t="s">
        <v>317</v>
      </c>
      <c r="C89" s="47" t="s">
        <v>38</v>
      </c>
      <c r="D89" s="102">
        <v>122.85</v>
      </c>
      <c r="E89" s="101" t="s">
        <v>1</v>
      </c>
      <c r="F89" s="101" t="s">
        <v>1</v>
      </c>
      <c r="G89" s="101" t="s">
        <v>1</v>
      </c>
      <c r="H89" s="103">
        <v>122.85</v>
      </c>
      <c r="I89" s="102">
        <v>18.8</v>
      </c>
      <c r="J89" s="104">
        <v>2309.58</v>
      </c>
      <c r="K89" s="101" t="s">
        <v>1</v>
      </c>
      <c r="L89" s="101" t="s">
        <v>1</v>
      </c>
      <c r="M89" s="101" t="s">
        <v>1</v>
      </c>
      <c r="N89" s="105">
        <v>2309.58</v>
      </c>
    </row>
    <row r="90" spans="1:14" x14ac:dyDescent="0.2">
      <c r="A90" s="69"/>
      <c r="B90" s="70" t="s">
        <v>148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</row>
    <row r="91" spans="1:14" ht="36" x14ac:dyDescent="0.2">
      <c r="A91" s="47" t="s">
        <v>149</v>
      </c>
      <c r="B91" s="22" t="s">
        <v>150</v>
      </c>
      <c r="C91" s="63" t="s">
        <v>38</v>
      </c>
      <c r="D91" s="49">
        <v>28.36</v>
      </c>
      <c r="E91" s="48" t="s">
        <v>1</v>
      </c>
      <c r="F91" s="50" t="s">
        <v>1</v>
      </c>
      <c r="G91" s="50" t="s">
        <v>1</v>
      </c>
      <c r="H91" s="52">
        <v>28.36</v>
      </c>
      <c r="I91" s="49">
        <v>566.12</v>
      </c>
      <c r="J91" s="53">
        <v>16055.16</v>
      </c>
      <c r="K91" s="50" t="s">
        <v>1</v>
      </c>
      <c r="L91" s="50" t="s">
        <v>1</v>
      </c>
      <c r="M91" s="50" t="s">
        <v>1</v>
      </c>
      <c r="N91" s="67">
        <v>16055.16</v>
      </c>
    </row>
    <row r="92" spans="1:14" x14ac:dyDescent="0.2">
      <c r="A92" s="37" t="s">
        <v>151</v>
      </c>
      <c r="B92" s="22" t="s">
        <v>152</v>
      </c>
      <c r="C92" s="61" t="s">
        <v>38</v>
      </c>
      <c r="D92" s="40">
        <v>1.6</v>
      </c>
      <c r="E92" s="39" t="s">
        <v>1</v>
      </c>
      <c r="F92" s="41" t="s">
        <v>1</v>
      </c>
      <c r="G92" s="41" t="s">
        <v>1</v>
      </c>
      <c r="H92" s="55">
        <v>1.6</v>
      </c>
      <c r="I92" s="40">
        <v>504.2</v>
      </c>
      <c r="J92" s="40">
        <v>806.72</v>
      </c>
      <c r="K92" s="41" t="s">
        <v>1</v>
      </c>
      <c r="L92" s="41" t="s">
        <v>1</v>
      </c>
      <c r="M92" s="41" t="s">
        <v>1</v>
      </c>
      <c r="N92" s="55">
        <v>806.72</v>
      </c>
    </row>
    <row r="93" spans="1:14" ht="36" x14ac:dyDescent="0.2">
      <c r="A93" s="61" t="s">
        <v>153</v>
      </c>
      <c r="B93" s="22" t="s">
        <v>318</v>
      </c>
      <c r="C93" s="61" t="s">
        <v>38</v>
      </c>
      <c r="D93" s="40">
        <v>12.73</v>
      </c>
      <c r="E93" s="39" t="s">
        <v>1</v>
      </c>
      <c r="F93" s="41" t="s">
        <v>1</v>
      </c>
      <c r="G93" s="41" t="s">
        <v>1</v>
      </c>
      <c r="H93" s="55">
        <v>12.73</v>
      </c>
      <c r="I93" s="40">
        <v>699.8</v>
      </c>
      <c r="J93" s="43">
        <v>8908.4500000000007</v>
      </c>
      <c r="K93" s="41" t="s">
        <v>1</v>
      </c>
      <c r="L93" s="41" t="s">
        <v>1</v>
      </c>
      <c r="M93" s="41" t="s">
        <v>1</v>
      </c>
      <c r="N93" s="60">
        <v>8908.4500000000007</v>
      </c>
    </row>
    <row r="94" spans="1:14" x14ac:dyDescent="0.2">
      <c r="A94" s="61" t="s">
        <v>154</v>
      </c>
      <c r="B94" s="22" t="s">
        <v>155</v>
      </c>
      <c r="C94" s="61" t="s">
        <v>38</v>
      </c>
      <c r="D94" s="40">
        <v>1.8</v>
      </c>
      <c r="E94" s="39" t="s">
        <v>1</v>
      </c>
      <c r="F94" s="41" t="s">
        <v>1</v>
      </c>
      <c r="G94" s="41" t="s">
        <v>1</v>
      </c>
      <c r="H94" s="55">
        <v>1.8</v>
      </c>
      <c r="I94" s="40">
        <v>590.86</v>
      </c>
      <c r="J94" s="43">
        <v>1063.55</v>
      </c>
      <c r="K94" s="41" t="s">
        <v>1</v>
      </c>
      <c r="L94" s="41" t="s">
        <v>1</v>
      </c>
      <c r="M94" s="41" t="s">
        <v>1</v>
      </c>
      <c r="N94" s="60">
        <v>1063.55</v>
      </c>
    </row>
    <row r="95" spans="1:14" ht="36" x14ac:dyDescent="0.2">
      <c r="A95" s="61" t="s">
        <v>156</v>
      </c>
      <c r="B95" s="22" t="s">
        <v>319</v>
      </c>
      <c r="C95" s="61" t="s">
        <v>38</v>
      </c>
      <c r="D95" s="40">
        <v>3.6</v>
      </c>
      <c r="E95" s="39" t="s">
        <v>1</v>
      </c>
      <c r="F95" s="41" t="s">
        <v>1</v>
      </c>
      <c r="G95" s="41" t="s">
        <v>1</v>
      </c>
      <c r="H95" s="55">
        <v>3.6</v>
      </c>
      <c r="I95" s="40">
        <v>9.5299999999999994</v>
      </c>
      <c r="J95" s="40">
        <v>34.31</v>
      </c>
      <c r="K95" s="41" t="s">
        <v>1</v>
      </c>
      <c r="L95" s="41" t="s">
        <v>1</v>
      </c>
      <c r="M95" s="41" t="s">
        <v>1</v>
      </c>
      <c r="N95" s="55">
        <v>34.31</v>
      </c>
    </row>
    <row r="96" spans="1:14" ht="24" x14ac:dyDescent="0.2">
      <c r="A96" s="61" t="s">
        <v>157</v>
      </c>
      <c r="B96" s="22" t="s">
        <v>320</v>
      </c>
      <c r="C96" s="61" t="s">
        <v>38</v>
      </c>
      <c r="D96" s="40">
        <v>3.6</v>
      </c>
      <c r="E96" s="39" t="s">
        <v>1</v>
      </c>
      <c r="F96" s="41" t="s">
        <v>1</v>
      </c>
      <c r="G96" s="41" t="s">
        <v>1</v>
      </c>
      <c r="H96" s="55">
        <v>3.6</v>
      </c>
      <c r="I96" s="40">
        <v>20.57</v>
      </c>
      <c r="J96" s="40">
        <v>74.05</v>
      </c>
      <c r="K96" s="41" t="s">
        <v>1</v>
      </c>
      <c r="L96" s="41" t="s">
        <v>1</v>
      </c>
      <c r="M96" s="41" t="s">
        <v>1</v>
      </c>
      <c r="N96" s="55">
        <v>74.05</v>
      </c>
    </row>
    <row r="97" spans="1:17" x14ac:dyDescent="0.2">
      <c r="A97" s="69"/>
      <c r="B97" s="70" t="s">
        <v>158</v>
      </c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</row>
    <row r="98" spans="1:17" ht="24" x14ac:dyDescent="0.2">
      <c r="A98" s="61" t="s">
        <v>159</v>
      </c>
      <c r="B98" s="22" t="s">
        <v>321</v>
      </c>
      <c r="C98" s="22" t="s">
        <v>141</v>
      </c>
      <c r="D98" s="40">
        <v>2</v>
      </c>
      <c r="E98" s="39" t="s">
        <v>1</v>
      </c>
      <c r="F98" s="41" t="s">
        <v>1</v>
      </c>
      <c r="G98" s="41" t="s">
        <v>1</v>
      </c>
      <c r="H98" s="55">
        <v>2</v>
      </c>
      <c r="I98" s="43">
        <v>1833.76</v>
      </c>
      <c r="J98" s="43">
        <v>3667.52</v>
      </c>
      <c r="K98" s="41" t="s">
        <v>1</v>
      </c>
      <c r="L98" s="41" t="s">
        <v>1</v>
      </c>
      <c r="M98" s="41" t="s">
        <v>1</v>
      </c>
      <c r="N98" s="60">
        <v>3667.52</v>
      </c>
    </row>
    <row r="99" spans="1:17" ht="24" x14ac:dyDescent="0.2">
      <c r="A99" s="61" t="s">
        <v>160</v>
      </c>
      <c r="B99" s="22" t="s">
        <v>322</v>
      </c>
      <c r="C99" s="61" t="s">
        <v>38</v>
      </c>
      <c r="D99" s="40">
        <v>2</v>
      </c>
      <c r="E99" s="39" t="s">
        <v>1</v>
      </c>
      <c r="F99" s="41" t="s">
        <v>1</v>
      </c>
      <c r="G99" s="41" t="s">
        <v>1</v>
      </c>
      <c r="H99" s="55">
        <v>2</v>
      </c>
      <c r="I99" s="43">
        <v>1833.76</v>
      </c>
      <c r="J99" s="43">
        <v>3667.52</v>
      </c>
      <c r="K99" s="41" t="s">
        <v>1</v>
      </c>
      <c r="L99" s="41" t="s">
        <v>1</v>
      </c>
      <c r="M99" s="41" t="s">
        <v>1</v>
      </c>
      <c r="N99" s="60">
        <v>3667.52</v>
      </c>
    </row>
    <row r="100" spans="1:17" ht="36" x14ac:dyDescent="0.2">
      <c r="A100" s="61" t="s">
        <v>161</v>
      </c>
      <c r="B100" s="22" t="s">
        <v>323</v>
      </c>
      <c r="C100" s="72" t="s">
        <v>38</v>
      </c>
      <c r="D100" s="49">
        <v>11.16</v>
      </c>
      <c r="E100" s="50" t="s">
        <v>1</v>
      </c>
      <c r="F100" s="50" t="s">
        <v>1</v>
      </c>
      <c r="G100" s="50" t="s">
        <v>1</v>
      </c>
      <c r="H100" s="52">
        <v>11.16</v>
      </c>
      <c r="I100" s="49">
        <v>347.33</v>
      </c>
      <c r="J100" s="53">
        <v>3876.2</v>
      </c>
      <c r="K100" s="50" t="s">
        <v>1</v>
      </c>
      <c r="L100" s="50" t="s">
        <v>1</v>
      </c>
      <c r="M100" s="50" t="s">
        <v>1</v>
      </c>
      <c r="N100" s="67">
        <v>3876.2</v>
      </c>
    </row>
    <row r="101" spans="1:17" x14ac:dyDescent="0.2">
      <c r="A101" s="73" t="s">
        <v>162</v>
      </c>
      <c r="B101" s="74" t="s">
        <v>163</v>
      </c>
      <c r="C101" s="75"/>
      <c r="D101" s="76"/>
      <c r="E101" s="77"/>
      <c r="F101" s="31"/>
      <c r="G101" s="31"/>
      <c r="H101" s="31"/>
      <c r="I101" s="31"/>
      <c r="J101" s="33">
        <v>24596.48</v>
      </c>
      <c r="K101" s="34">
        <f>SUM(K102:K122)</f>
        <v>583.04999999999995</v>
      </c>
      <c r="L101" s="34">
        <f>SUM(L102:L122)</f>
        <v>8877.19</v>
      </c>
      <c r="M101" s="34">
        <f>SUM(M102:M122)</f>
        <v>9460.24</v>
      </c>
      <c r="N101" s="34">
        <f>SUM(N102:N122)</f>
        <v>15136.24</v>
      </c>
      <c r="O101" s="12"/>
      <c r="P101" s="1"/>
      <c r="Q101" s="2"/>
    </row>
    <row r="102" spans="1:17" ht="36.75" customHeight="1" x14ac:dyDescent="0.2">
      <c r="A102" s="63" t="s">
        <v>164</v>
      </c>
      <c r="B102" s="79" t="s">
        <v>165</v>
      </c>
      <c r="C102" s="80" t="s">
        <v>141</v>
      </c>
      <c r="D102" s="49">
        <v>68</v>
      </c>
      <c r="E102" s="48" t="s">
        <v>1</v>
      </c>
      <c r="F102" s="66">
        <v>51</v>
      </c>
      <c r="G102" s="66">
        <f>SUM(E102:F102)</f>
        <v>51</v>
      </c>
      <c r="H102" s="52">
        <f>D102-G102</f>
        <v>17</v>
      </c>
      <c r="I102" s="49">
        <v>106.86</v>
      </c>
      <c r="J102" s="53">
        <v>7266.48</v>
      </c>
      <c r="K102" s="50" t="s">
        <v>1</v>
      </c>
      <c r="L102" s="50">
        <f>ROUND(I102*F102,2)</f>
        <v>5449.86</v>
      </c>
      <c r="M102" s="66">
        <f>ROUND(I102*G102,2)</f>
        <v>5449.86</v>
      </c>
      <c r="N102" s="81">
        <f>J102-M102</f>
        <v>1816.62</v>
      </c>
      <c r="O102" s="13"/>
      <c r="P102" s="3"/>
      <c r="Q102" s="4"/>
    </row>
    <row r="103" spans="1:17" ht="36" customHeight="1" x14ac:dyDescent="0.2">
      <c r="A103" s="63" t="s">
        <v>166</v>
      </c>
      <c r="B103" s="79" t="s">
        <v>167</v>
      </c>
      <c r="C103" s="80" t="s">
        <v>141</v>
      </c>
      <c r="D103" s="49">
        <v>10</v>
      </c>
      <c r="E103" s="48" t="s">
        <v>1</v>
      </c>
      <c r="F103" s="66">
        <v>6</v>
      </c>
      <c r="G103" s="66">
        <f>SUM(E103:F103)</f>
        <v>6</v>
      </c>
      <c r="H103" s="52">
        <f>D103-G103</f>
        <v>4</v>
      </c>
      <c r="I103" s="49">
        <v>108.39</v>
      </c>
      <c r="J103" s="53">
        <v>1083.9000000000001</v>
      </c>
      <c r="K103" s="50" t="s">
        <v>1</v>
      </c>
      <c r="L103" s="50">
        <f t="shared" ref="L103:L106" si="5">ROUND(I103*F103,2)</f>
        <v>650.34</v>
      </c>
      <c r="M103" s="66">
        <f t="shared" ref="M103:M106" si="6">ROUND(I103*G103,2)</f>
        <v>650.34</v>
      </c>
      <c r="N103" s="81">
        <f t="shared" ref="N103:N106" si="7">J103-M103</f>
        <v>433.56000000000006</v>
      </c>
      <c r="O103" s="13"/>
      <c r="P103" s="3"/>
      <c r="Q103" s="4"/>
    </row>
    <row r="104" spans="1:17" ht="36.75" customHeight="1" x14ac:dyDescent="0.2">
      <c r="A104" s="63" t="s">
        <v>168</v>
      </c>
      <c r="B104" s="79" t="s">
        <v>324</v>
      </c>
      <c r="C104" s="80" t="s">
        <v>141</v>
      </c>
      <c r="D104" s="49">
        <v>32</v>
      </c>
      <c r="E104" s="48" t="s">
        <v>1</v>
      </c>
      <c r="F104" s="66">
        <v>22</v>
      </c>
      <c r="G104" s="66">
        <f t="shared" ref="G104:G106" si="8">SUM(E104:F104)</f>
        <v>22</v>
      </c>
      <c r="H104" s="52">
        <f t="shared" ref="H104:H106" si="9">D104-G104</f>
        <v>10</v>
      </c>
      <c r="I104" s="49">
        <v>88.75</v>
      </c>
      <c r="J104" s="53">
        <v>2840</v>
      </c>
      <c r="K104" s="50" t="s">
        <v>1</v>
      </c>
      <c r="L104" s="66">
        <f t="shared" si="5"/>
        <v>1952.5</v>
      </c>
      <c r="M104" s="66">
        <f t="shared" si="6"/>
        <v>1952.5</v>
      </c>
      <c r="N104" s="81">
        <f t="shared" si="7"/>
        <v>887.5</v>
      </c>
      <c r="O104" s="13"/>
      <c r="P104" s="3"/>
      <c r="Q104" s="4"/>
    </row>
    <row r="105" spans="1:17" ht="38.25" customHeight="1" x14ac:dyDescent="0.2">
      <c r="A105" s="61" t="s">
        <v>169</v>
      </c>
      <c r="B105" s="79" t="s">
        <v>170</v>
      </c>
      <c r="C105" s="80" t="s">
        <v>141</v>
      </c>
      <c r="D105" s="49">
        <v>11</v>
      </c>
      <c r="E105" s="39" t="s">
        <v>1</v>
      </c>
      <c r="F105" s="66">
        <v>5</v>
      </c>
      <c r="G105" s="66">
        <f t="shared" si="8"/>
        <v>5</v>
      </c>
      <c r="H105" s="52">
        <f t="shared" si="9"/>
        <v>6</v>
      </c>
      <c r="I105" s="40">
        <v>119.79</v>
      </c>
      <c r="J105" s="53">
        <v>1317.69</v>
      </c>
      <c r="K105" s="41" t="s">
        <v>1</v>
      </c>
      <c r="L105" s="50">
        <f t="shared" si="5"/>
        <v>598.95000000000005</v>
      </c>
      <c r="M105" s="66">
        <f t="shared" si="6"/>
        <v>598.95000000000005</v>
      </c>
      <c r="N105" s="81">
        <f t="shared" si="7"/>
        <v>718.74</v>
      </c>
      <c r="O105" s="14"/>
      <c r="P105" s="5"/>
      <c r="Q105" s="6"/>
    </row>
    <row r="106" spans="1:17" ht="48.75" customHeight="1" x14ac:dyDescent="0.2">
      <c r="A106" s="61" t="s">
        <v>171</v>
      </c>
      <c r="B106" s="79" t="s">
        <v>172</v>
      </c>
      <c r="C106" s="80" t="s">
        <v>141</v>
      </c>
      <c r="D106" s="49">
        <v>2</v>
      </c>
      <c r="E106" s="39" t="s">
        <v>1</v>
      </c>
      <c r="F106" s="66">
        <v>2</v>
      </c>
      <c r="G106" s="66">
        <f t="shared" si="8"/>
        <v>2</v>
      </c>
      <c r="H106" s="52">
        <f t="shared" si="9"/>
        <v>0</v>
      </c>
      <c r="I106" s="49">
        <v>112.77</v>
      </c>
      <c r="J106" s="49">
        <v>225.54</v>
      </c>
      <c r="K106" s="41" t="s">
        <v>1</v>
      </c>
      <c r="L106" s="50">
        <f t="shared" si="5"/>
        <v>225.54</v>
      </c>
      <c r="M106" s="66">
        <f t="shared" si="6"/>
        <v>225.54</v>
      </c>
      <c r="N106" s="81">
        <f t="shared" si="7"/>
        <v>0</v>
      </c>
      <c r="O106" s="14"/>
      <c r="P106" s="5"/>
      <c r="Q106" s="7"/>
    </row>
    <row r="107" spans="1:17" ht="39" customHeight="1" x14ac:dyDescent="0.2">
      <c r="A107" s="63" t="s">
        <v>173</v>
      </c>
      <c r="B107" s="79" t="s">
        <v>325</v>
      </c>
      <c r="C107" s="80" t="s">
        <v>141</v>
      </c>
      <c r="D107" s="49">
        <v>37</v>
      </c>
      <c r="E107" s="48" t="s">
        <v>1</v>
      </c>
      <c r="F107" s="66" t="s">
        <v>1</v>
      </c>
      <c r="G107" s="66" t="s">
        <v>1</v>
      </c>
      <c r="H107" s="52">
        <v>37</v>
      </c>
      <c r="I107" s="49">
        <v>74.78</v>
      </c>
      <c r="J107" s="53">
        <v>2766.86</v>
      </c>
      <c r="K107" s="50" t="s">
        <v>1</v>
      </c>
      <c r="L107" s="50" t="s">
        <v>1</v>
      </c>
      <c r="M107" s="50" t="s">
        <v>1</v>
      </c>
      <c r="N107" s="81">
        <v>2766.86</v>
      </c>
      <c r="O107" s="13"/>
      <c r="P107" s="3"/>
      <c r="Q107" s="4"/>
    </row>
    <row r="108" spans="1:17" ht="36.75" customHeight="1" x14ac:dyDescent="0.2">
      <c r="A108" s="63" t="s">
        <v>174</v>
      </c>
      <c r="B108" s="79" t="s">
        <v>326</v>
      </c>
      <c r="C108" s="80" t="s">
        <v>141</v>
      </c>
      <c r="D108" s="49">
        <v>8</v>
      </c>
      <c r="E108" s="48" t="s">
        <v>1</v>
      </c>
      <c r="F108" s="66" t="s">
        <v>1</v>
      </c>
      <c r="G108" s="66" t="s">
        <v>1</v>
      </c>
      <c r="H108" s="52">
        <v>8</v>
      </c>
      <c r="I108" s="49">
        <v>56.55</v>
      </c>
      <c r="J108" s="49">
        <v>452.4</v>
      </c>
      <c r="K108" s="50" t="s">
        <v>1</v>
      </c>
      <c r="L108" s="50" t="s">
        <v>1</v>
      </c>
      <c r="M108" s="50" t="s">
        <v>1</v>
      </c>
      <c r="N108" s="85">
        <v>452.4</v>
      </c>
      <c r="O108" s="13"/>
      <c r="P108" s="3"/>
      <c r="Q108" s="8"/>
    </row>
    <row r="109" spans="1:17" ht="24.75" customHeight="1" x14ac:dyDescent="0.2">
      <c r="A109" s="61" t="s">
        <v>175</v>
      </c>
      <c r="B109" s="79" t="s">
        <v>327</v>
      </c>
      <c r="C109" s="80" t="s">
        <v>141</v>
      </c>
      <c r="D109" s="40">
        <v>17</v>
      </c>
      <c r="E109" s="39" t="s">
        <v>1</v>
      </c>
      <c r="F109" s="56" t="s">
        <v>1</v>
      </c>
      <c r="G109" s="56" t="s">
        <v>1</v>
      </c>
      <c r="H109" s="55">
        <v>17</v>
      </c>
      <c r="I109" s="40">
        <v>95.77</v>
      </c>
      <c r="J109" s="43">
        <v>1628.09</v>
      </c>
      <c r="K109" s="41" t="s">
        <v>1</v>
      </c>
      <c r="L109" s="41" t="s">
        <v>1</v>
      </c>
      <c r="M109" s="41" t="s">
        <v>1</v>
      </c>
      <c r="N109" s="83">
        <v>1628.09</v>
      </c>
      <c r="O109" s="14"/>
      <c r="P109" s="5"/>
      <c r="Q109" s="6"/>
    </row>
    <row r="110" spans="1:17" ht="25.5" customHeight="1" x14ac:dyDescent="0.2">
      <c r="A110" s="61" t="s">
        <v>176</v>
      </c>
      <c r="B110" s="79" t="s">
        <v>177</v>
      </c>
      <c r="C110" s="80" t="s">
        <v>141</v>
      </c>
      <c r="D110" s="40">
        <v>3</v>
      </c>
      <c r="E110" s="39" t="s">
        <v>1</v>
      </c>
      <c r="F110" s="56" t="s">
        <v>1</v>
      </c>
      <c r="G110" s="56" t="s">
        <v>1</v>
      </c>
      <c r="H110" s="55">
        <v>3</v>
      </c>
      <c r="I110" s="40">
        <v>42.31</v>
      </c>
      <c r="J110" s="40">
        <v>126.93</v>
      </c>
      <c r="K110" s="41" t="s">
        <v>1</v>
      </c>
      <c r="L110" s="41" t="s">
        <v>1</v>
      </c>
      <c r="M110" s="41" t="s">
        <v>1</v>
      </c>
      <c r="N110" s="84">
        <v>126.93</v>
      </c>
      <c r="O110" s="14"/>
      <c r="P110" s="5"/>
      <c r="Q110" s="7"/>
    </row>
    <row r="111" spans="1:17" ht="12.75" customHeight="1" x14ac:dyDescent="0.2">
      <c r="A111" s="61" t="s">
        <v>178</v>
      </c>
      <c r="B111" s="79" t="s">
        <v>179</v>
      </c>
      <c r="C111" s="80" t="s">
        <v>141</v>
      </c>
      <c r="D111" s="40">
        <v>2</v>
      </c>
      <c r="E111" s="39" t="s">
        <v>1</v>
      </c>
      <c r="F111" s="56" t="s">
        <v>1</v>
      </c>
      <c r="G111" s="56" t="s">
        <v>1</v>
      </c>
      <c r="H111" s="55">
        <v>2</v>
      </c>
      <c r="I111" s="40">
        <v>215.22</v>
      </c>
      <c r="J111" s="40">
        <v>430.44</v>
      </c>
      <c r="K111" s="41" t="s">
        <v>1</v>
      </c>
      <c r="L111" s="41" t="s">
        <v>1</v>
      </c>
      <c r="M111" s="41" t="s">
        <v>1</v>
      </c>
      <c r="N111" s="84">
        <v>430.44</v>
      </c>
      <c r="O111" s="14"/>
      <c r="P111" s="5"/>
      <c r="Q111" s="7"/>
    </row>
    <row r="112" spans="1:17" ht="27" customHeight="1" x14ac:dyDescent="0.2">
      <c r="A112" s="61" t="s">
        <v>180</v>
      </c>
      <c r="B112" s="79" t="s">
        <v>328</v>
      </c>
      <c r="C112" s="80" t="s">
        <v>141</v>
      </c>
      <c r="D112" s="40">
        <v>2</v>
      </c>
      <c r="E112" s="39" t="s">
        <v>1</v>
      </c>
      <c r="F112" s="56" t="s">
        <v>1</v>
      </c>
      <c r="G112" s="56" t="s">
        <v>1</v>
      </c>
      <c r="H112" s="55">
        <v>2</v>
      </c>
      <c r="I112" s="40">
        <v>28.57</v>
      </c>
      <c r="J112" s="40">
        <v>57.14</v>
      </c>
      <c r="K112" s="41" t="s">
        <v>1</v>
      </c>
      <c r="L112" s="41" t="s">
        <v>1</v>
      </c>
      <c r="M112" s="41" t="s">
        <v>1</v>
      </c>
      <c r="N112" s="84">
        <v>57.14</v>
      </c>
      <c r="O112" s="14"/>
      <c r="P112" s="5"/>
      <c r="Q112" s="7"/>
    </row>
    <row r="113" spans="1:17" ht="34.5" customHeight="1" x14ac:dyDescent="0.2">
      <c r="A113" s="63" t="s">
        <v>181</v>
      </c>
      <c r="B113" s="79" t="s">
        <v>329</v>
      </c>
      <c r="C113" s="80" t="s">
        <v>182</v>
      </c>
      <c r="D113" s="49">
        <v>1</v>
      </c>
      <c r="E113" s="48" t="s">
        <v>1</v>
      </c>
      <c r="F113" s="66" t="s">
        <v>1</v>
      </c>
      <c r="G113" s="66" t="s">
        <v>1</v>
      </c>
      <c r="H113" s="52">
        <v>1</v>
      </c>
      <c r="I113" s="49">
        <v>993.29</v>
      </c>
      <c r="J113" s="49">
        <v>993.29</v>
      </c>
      <c r="K113" s="50" t="s">
        <v>1</v>
      </c>
      <c r="L113" s="50" t="s">
        <v>1</v>
      </c>
      <c r="M113" s="50" t="s">
        <v>1</v>
      </c>
      <c r="N113" s="85">
        <f>J113</f>
        <v>993.29</v>
      </c>
      <c r="O113" s="13"/>
      <c r="P113" s="3"/>
      <c r="Q113" s="8"/>
    </row>
    <row r="114" spans="1:17" x14ac:dyDescent="0.2">
      <c r="A114" s="61" t="s">
        <v>183</v>
      </c>
      <c r="B114" s="79" t="s">
        <v>184</v>
      </c>
      <c r="C114" s="80" t="s">
        <v>141</v>
      </c>
      <c r="D114" s="40">
        <v>3</v>
      </c>
      <c r="E114" s="39" t="s">
        <v>1</v>
      </c>
      <c r="F114" s="56" t="s">
        <v>1</v>
      </c>
      <c r="G114" s="56" t="s">
        <v>1</v>
      </c>
      <c r="H114" s="55">
        <v>3</v>
      </c>
      <c r="I114" s="40">
        <v>133.47</v>
      </c>
      <c r="J114" s="40">
        <v>400.41</v>
      </c>
      <c r="K114" s="41" t="s">
        <v>1</v>
      </c>
      <c r="L114" s="41" t="s">
        <v>1</v>
      </c>
      <c r="M114" s="41" t="s">
        <v>1</v>
      </c>
      <c r="N114" s="84">
        <v>400.41</v>
      </c>
      <c r="O114" s="14"/>
      <c r="P114" s="5"/>
      <c r="Q114" s="7"/>
    </row>
    <row r="115" spans="1:17" ht="51.75" customHeight="1" x14ac:dyDescent="0.2">
      <c r="A115" s="61" t="s">
        <v>185</v>
      </c>
      <c r="B115" s="79" t="s">
        <v>186</v>
      </c>
      <c r="C115" s="80" t="s">
        <v>141</v>
      </c>
      <c r="D115" s="49">
        <v>1</v>
      </c>
      <c r="E115" s="66">
        <v>1</v>
      </c>
      <c r="F115" s="66">
        <v>0</v>
      </c>
      <c r="G115" s="66">
        <v>1</v>
      </c>
      <c r="H115" s="52" t="s">
        <v>1</v>
      </c>
      <c r="I115" s="49">
        <v>437.34</v>
      </c>
      <c r="J115" s="49">
        <v>437.34</v>
      </c>
      <c r="K115" s="50">
        <v>437.34</v>
      </c>
      <c r="L115" s="50"/>
      <c r="M115" s="50">
        <v>437.34</v>
      </c>
      <c r="N115" s="85">
        <f>J115-M115</f>
        <v>0</v>
      </c>
      <c r="O115" s="14"/>
      <c r="P115" s="5"/>
      <c r="Q115" s="7"/>
    </row>
    <row r="116" spans="1:17" ht="24" x14ac:dyDescent="0.2">
      <c r="A116" s="61" t="s">
        <v>187</v>
      </c>
      <c r="B116" s="79" t="s">
        <v>188</v>
      </c>
      <c r="C116" s="80" t="s">
        <v>141</v>
      </c>
      <c r="D116" s="40">
        <v>3</v>
      </c>
      <c r="E116" s="39" t="s">
        <v>1</v>
      </c>
      <c r="F116" s="41" t="s">
        <v>1</v>
      </c>
      <c r="G116" s="41" t="s">
        <v>1</v>
      </c>
      <c r="H116" s="55">
        <v>3</v>
      </c>
      <c r="I116" s="40">
        <v>353.02</v>
      </c>
      <c r="J116" s="43">
        <v>1059.06</v>
      </c>
      <c r="K116" s="41" t="s">
        <v>1</v>
      </c>
      <c r="L116" s="41" t="s">
        <v>1</v>
      </c>
      <c r="M116" s="41" t="s">
        <v>1</v>
      </c>
      <c r="N116" s="83">
        <v>1059.06</v>
      </c>
      <c r="O116" s="14"/>
      <c r="P116" s="5"/>
      <c r="Q116" s="6"/>
    </row>
    <row r="117" spans="1:17" ht="23.25" customHeight="1" x14ac:dyDescent="0.2">
      <c r="A117" s="61" t="s">
        <v>189</v>
      </c>
      <c r="B117" s="82" t="s">
        <v>276</v>
      </c>
      <c r="C117" s="80" t="s">
        <v>141</v>
      </c>
      <c r="D117" s="40">
        <v>2</v>
      </c>
      <c r="E117" s="39" t="s">
        <v>1</v>
      </c>
      <c r="F117" s="41" t="s">
        <v>1</v>
      </c>
      <c r="G117" s="41" t="s">
        <v>1</v>
      </c>
      <c r="H117" s="55">
        <v>2</v>
      </c>
      <c r="I117" s="40">
        <v>84.96</v>
      </c>
      <c r="J117" s="40">
        <v>169.92</v>
      </c>
      <c r="K117" s="41" t="s">
        <v>1</v>
      </c>
      <c r="L117" s="41" t="s">
        <v>1</v>
      </c>
      <c r="M117" s="41" t="s">
        <v>1</v>
      </c>
      <c r="N117" s="84">
        <v>169.92</v>
      </c>
      <c r="O117" s="14"/>
      <c r="P117" s="5"/>
      <c r="Q117" s="7"/>
    </row>
    <row r="118" spans="1:17" ht="26.25" customHeight="1" x14ac:dyDescent="0.2">
      <c r="A118" s="61" t="s">
        <v>190</v>
      </c>
      <c r="B118" s="82" t="s">
        <v>277</v>
      </c>
      <c r="C118" s="80" t="s">
        <v>141</v>
      </c>
      <c r="D118" s="40">
        <v>17</v>
      </c>
      <c r="E118" s="39" t="s">
        <v>1</v>
      </c>
      <c r="F118" s="41" t="s">
        <v>1</v>
      </c>
      <c r="G118" s="41" t="s">
        <v>1</v>
      </c>
      <c r="H118" s="55">
        <v>17</v>
      </c>
      <c r="I118" s="40">
        <v>13.29</v>
      </c>
      <c r="J118" s="40">
        <v>225.93</v>
      </c>
      <c r="K118" s="41" t="s">
        <v>1</v>
      </c>
      <c r="L118" s="41" t="s">
        <v>1</v>
      </c>
      <c r="M118" s="41" t="s">
        <v>1</v>
      </c>
      <c r="N118" s="84">
        <v>225.93</v>
      </c>
      <c r="O118" s="14"/>
      <c r="P118" s="5"/>
      <c r="Q118" s="7"/>
    </row>
    <row r="119" spans="1:17" x14ac:dyDescent="0.2">
      <c r="A119" s="69"/>
      <c r="B119" s="86" t="s">
        <v>191</v>
      </c>
      <c r="C119" s="87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88"/>
      <c r="O119" s="15"/>
      <c r="P119" s="9"/>
      <c r="Q119" s="9"/>
    </row>
    <row r="120" spans="1:17" ht="39" customHeight="1" x14ac:dyDescent="0.2">
      <c r="A120" s="63" t="s">
        <v>192</v>
      </c>
      <c r="B120" s="79" t="s">
        <v>330</v>
      </c>
      <c r="C120" s="80" t="s">
        <v>193</v>
      </c>
      <c r="D120" s="49">
        <v>15</v>
      </c>
      <c r="E120" s="48" t="s">
        <v>1</v>
      </c>
      <c r="F120" s="50" t="s">
        <v>1</v>
      </c>
      <c r="G120" s="50" t="s">
        <v>1</v>
      </c>
      <c r="H120" s="52">
        <v>15</v>
      </c>
      <c r="I120" s="49">
        <v>135.05000000000001</v>
      </c>
      <c r="J120" s="53">
        <v>2025.75</v>
      </c>
      <c r="K120" s="50" t="s">
        <v>1</v>
      </c>
      <c r="L120" s="50" t="s">
        <v>1</v>
      </c>
      <c r="M120" s="50" t="s">
        <v>1</v>
      </c>
      <c r="N120" s="81">
        <v>2025.75</v>
      </c>
      <c r="O120" s="13"/>
      <c r="P120" s="3"/>
      <c r="Q120" s="4"/>
    </row>
    <row r="121" spans="1:17" ht="25.5" customHeight="1" x14ac:dyDescent="0.2">
      <c r="A121" s="61" t="s">
        <v>194</v>
      </c>
      <c r="B121" s="79" t="s">
        <v>331</v>
      </c>
      <c r="C121" s="80" t="s">
        <v>193</v>
      </c>
      <c r="D121" s="40">
        <v>7</v>
      </c>
      <c r="E121" s="39" t="s">
        <v>1</v>
      </c>
      <c r="F121" s="41" t="s">
        <v>1</v>
      </c>
      <c r="G121" s="41" t="s">
        <v>1</v>
      </c>
      <c r="H121" s="55">
        <v>7</v>
      </c>
      <c r="I121" s="40">
        <v>134.80000000000001</v>
      </c>
      <c r="J121" s="40">
        <v>943.6</v>
      </c>
      <c r="K121" s="41" t="s">
        <v>1</v>
      </c>
      <c r="L121" s="41" t="s">
        <v>1</v>
      </c>
      <c r="M121" s="41" t="s">
        <v>1</v>
      </c>
      <c r="N121" s="84">
        <v>943.6</v>
      </c>
      <c r="O121" s="14"/>
      <c r="P121" s="5"/>
      <c r="Q121" s="7"/>
    </row>
    <row r="122" spans="1:17" x14ac:dyDescent="0.2">
      <c r="A122" s="61" t="s">
        <v>195</v>
      </c>
      <c r="B122" s="79" t="s">
        <v>196</v>
      </c>
      <c r="C122" s="80" t="s">
        <v>141</v>
      </c>
      <c r="D122" s="40">
        <v>1</v>
      </c>
      <c r="E122" s="62">
        <v>1</v>
      </c>
      <c r="F122" s="56">
        <v>0</v>
      </c>
      <c r="G122" s="56">
        <v>1</v>
      </c>
      <c r="H122" s="55" t="s">
        <v>1</v>
      </c>
      <c r="I122" s="40">
        <v>145.71</v>
      </c>
      <c r="J122" s="40">
        <v>145.71</v>
      </c>
      <c r="K122" s="41">
        <v>145.71</v>
      </c>
      <c r="L122" s="41" t="s">
        <v>1</v>
      </c>
      <c r="M122" s="41">
        <v>145.71</v>
      </c>
      <c r="N122" s="84">
        <f>J122-M122</f>
        <v>0</v>
      </c>
      <c r="O122" s="14"/>
      <c r="P122" s="5"/>
      <c r="Q122" s="7"/>
    </row>
    <row r="123" spans="1:17" x14ac:dyDescent="0.2">
      <c r="A123" s="73" t="s">
        <v>197</v>
      </c>
      <c r="B123" s="89" t="s">
        <v>198</v>
      </c>
      <c r="C123" s="90"/>
      <c r="D123" s="31"/>
      <c r="E123" s="31"/>
      <c r="F123" s="31"/>
      <c r="G123" s="31"/>
      <c r="H123" s="32"/>
      <c r="I123" s="32"/>
      <c r="J123" s="33">
        <v>39351.339999999997</v>
      </c>
      <c r="K123" s="34">
        <f>SUM(K125:K162)</f>
        <v>19725.669999999998</v>
      </c>
      <c r="L123" s="33">
        <f>SUM(L125:L162)</f>
        <v>28.54</v>
      </c>
      <c r="M123" s="33">
        <f>K123+L123</f>
        <v>19754.21</v>
      </c>
      <c r="N123" s="78">
        <f>J123-M123</f>
        <v>19597.129999999997</v>
      </c>
      <c r="O123" s="16"/>
      <c r="P123" s="2"/>
      <c r="Q123" s="2"/>
    </row>
    <row r="124" spans="1:17" x14ac:dyDescent="0.2">
      <c r="A124" s="69"/>
      <c r="B124" s="86" t="s">
        <v>199</v>
      </c>
      <c r="C124" s="87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88"/>
      <c r="O124" s="15"/>
      <c r="P124" s="9"/>
      <c r="Q124" s="9"/>
    </row>
    <row r="125" spans="1:17" ht="36" customHeight="1" x14ac:dyDescent="0.2">
      <c r="A125" s="63" t="s">
        <v>200</v>
      </c>
      <c r="B125" s="79" t="s">
        <v>9</v>
      </c>
      <c r="C125" s="80" t="s">
        <v>141</v>
      </c>
      <c r="D125" s="49">
        <v>5</v>
      </c>
      <c r="E125" s="91">
        <v>4</v>
      </c>
      <c r="F125" s="66">
        <v>0</v>
      </c>
      <c r="G125" s="66">
        <v>4</v>
      </c>
      <c r="H125" s="52">
        <f>D125-G125</f>
        <v>1</v>
      </c>
      <c r="I125" s="49">
        <v>167.67</v>
      </c>
      <c r="J125" s="49">
        <v>838.35</v>
      </c>
      <c r="K125" s="50">
        <f>I125*E125</f>
        <v>670.68</v>
      </c>
      <c r="L125" s="50">
        <f>I125*F125</f>
        <v>0</v>
      </c>
      <c r="M125" s="50">
        <f>I125*G125</f>
        <v>670.68</v>
      </c>
      <c r="N125" s="85">
        <f>J125-M125</f>
        <v>167.67000000000007</v>
      </c>
      <c r="O125" s="13"/>
      <c r="P125" s="3"/>
      <c r="Q125" s="8"/>
    </row>
    <row r="126" spans="1:17" ht="26.25" customHeight="1" x14ac:dyDescent="0.2">
      <c r="A126" s="61" t="s">
        <v>201</v>
      </c>
      <c r="B126" s="79" t="s">
        <v>332</v>
      </c>
      <c r="C126" s="80" t="s">
        <v>141</v>
      </c>
      <c r="D126" s="40">
        <v>5</v>
      </c>
      <c r="E126" s="39" t="s">
        <v>1</v>
      </c>
      <c r="F126" s="41" t="s">
        <v>1</v>
      </c>
      <c r="G126" s="41" t="s">
        <v>1</v>
      </c>
      <c r="H126" s="55">
        <v>5</v>
      </c>
      <c r="I126" s="40">
        <v>76.72</v>
      </c>
      <c r="J126" s="40">
        <v>383.6</v>
      </c>
      <c r="K126" s="41" t="s">
        <v>1</v>
      </c>
      <c r="L126" s="41" t="s">
        <v>1</v>
      </c>
      <c r="M126" s="41" t="s">
        <v>1</v>
      </c>
      <c r="N126" s="84">
        <v>383.6</v>
      </c>
      <c r="O126" s="14"/>
      <c r="P126" s="5"/>
      <c r="Q126" s="7"/>
    </row>
    <row r="127" spans="1:17" ht="16.5" customHeight="1" x14ac:dyDescent="0.2">
      <c r="A127" s="61" t="s">
        <v>202</v>
      </c>
      <c r="B127" s="79" t="s">
        <v>203</v>
      </c>
      <c r="C127" s="80" t="s">
        <v>141</v>
      </c>
      <c r="D127" s="40">
        <v>8</v>
      </c>
      <c r="E127" s="39" t="s">
        <v>1</v>
      </c>
      <c r="F127" s="41" t="s">
        <v>1</v>
      </c>
      <c r="G127" s="41" t="s">
        <v>1</v>
      </c>
      <c r="H127" s="55">
        <v>8</v>
      </c>
      <c r="I127" s="40">
        <v>71.150000000000006</v>
      </c>
      <c r="J127" s="40">
        <v>569.20000000000005</v>
      </c>
      <c r="K127" s="41" t="s">
        <v>1</v>
      </c>
      <c r="L127" s="41" t="s">
        <v>1</v>
      </c>
      <c r="M127" s="41" t="s">
        <v>1</v>
      </c>
      <c r="N127" s="84">
        <v>569.20000000000005</v>
      </c>
      <c r="O127" s="14"/>
      <c r="P127" s="5"/>
      <c r="Q127" s="7"/>
    </row>
    <row r="128" spans="1:17" ht="36" customHeight="1" x14ac:dyDescent="0.2">
      <c r="A128" s="61" t="s">
        <v>204</v>
      </c>
      <c r="B128" s="79" t="s">
        <v>333</v>
      </c>
      <c r="C128" s="80" t="s">
        <v>141</v>
      </c>
      <c r="D128" s="49">
        <v>12</v>
      </c>
      <c r="E128" s="48" t="s">
        <v>1</v>
      </c>
      <c r="F128" s="50" t="s">
        <v>1</v>
      </c>
      <c r="G128" s="50" t="s">
        <v>1</v>
      </c>
      <c r="H128" s="52">
        <v>12</v>
      </c>
      <c r="I128" s="49">
        <v>94.49</v>
      </c>
      <c r="J128" s="53">
        <v>1133.8800000000001</v>
      </c>
      <c r="K128" s="50" t="s">
        <v>1</v>
      </c>
      <c r="L128" s="50" t="s">
        <v>1</v>
      </c>
      <c r="M128" s="50" t="s">
        <v>1</v>
      </c>
      <c r="N128" s="81">
        <v>1133.8800000000001</v>
      </c>
      <c r="O128" s="14"/>
      <c r="P128" s="5"/>
      <c r="Q128" s="6"/>
    </row>
    <row r="129" spans="1:17" ht="24" customHeight="1" x14ac:dyDescent="0.2">
      <c r="A129" s="61" t="s">
        <v>205</v>
      </c>
      <c r="B129" s="79" t="s">
        <v>334</v>
      </c>
      <c r="C129" s="80" t="s">
        <v>141</v>
      </c>
      <c r="D129" s="40">
        <v>1</v>
      </c>
      <c r="E129" s="39" t="s">
        <v>1</v>
      </c>
      <c r="F129" s="41" t="s">
        <v>1</v>
      </c>
      <c r="G129" s="41" t="s">
        <v>1</v>
      </c>
      <c r="H129" s="55">
        <v>1</v>
      </c>
      <c r="I129" s="40">
        <v>549.74</v>
      </c>
      <c r="J129" s="40">
        <v>549.74</v>
      </c>
      <c r="K129" s="41" t="s">
        <v>1</v>
      </c>
      <c r="L129" s="41" t="s">
        <v>1</v>
      </c>
      <c r="M129" s="41" t="s">
        <v>1</v>
      </c>
      <c r="N129" s="84">
        <v>549.74</v>
      </c>
      <c r="O129" s="14"/>
      <c r="P129" s="5"/>
      <c r="Q129" s="7"/>
    </row>
    <row r="130" spans="1:17" ht="36" customHeight="1" x14ac:dyDescent="0.2">
      <c r="A130" s="63" t="s">
        <v>206</v>
      </c>
      <c r="B130" s="79" t="s">
        <v>335</v>
      </c>
      <c r="C130" s="80" t="s">
        <v>141</v>
      </c>
      <c r="D130" s="49">
        <v>1</v>
      </c>
      <c r="E130" s="48" t="s">
        <v>1</v>
      </c>
      <c r="F130" s="50" t="s">
        <v>1</v>
      </c>
      <c r="G130" s="50" t="s">
        <v>1</v>
      </c>
      <c r="H130" s="52">
        <v>1</v>
      </c>
      <c r="I130" s="49">
        <v>223.6</v>
      </c>
      <c r="J130" s="49">
        <v>223.6</v>
      </c>
      <c r="K130" s="50" t="s">
        <v>1</v>
      </c>
      <c r="L130" s="50" t="s">
        <v>1</v>
      </c>
      <c r="M130" s="50" t="s">
        <v>1</v>
      </c>
      <c r="N130" s="85">
        <v>223.6</v>
      </c>
      <c r="O130" s="13"/>
      <c r="P130" s="3"/>
      <c r="Q130" s="8"/>
    </row>
    <row r="131" spans="1:17" ht="39.75" customHeight="1" x14ac:dyDescent="0.2">
      <c r="A131" s="63" t="s">
        <v>207</v>
      </c>
      <c r="B131" s="79" t="s">
        <v>336</v>
      </c>
      <c r="C131" s="80" t="s">
        <v>141</v>
      </c>
      <c r="D131" s="49">
        <v>4</v>
      </c>
      <c r="E131" s="48" t="s">
        <v>1</v>
      </c>
      <c r="F131" s="50" t="s">
        <v>1</v>
      </c>
      <c r="G131" s="50" t="s">
        <v>1</v>
      </c>
      <c r="H131" s="52">
        <v>4</v>
      </c>
      <c r="I131" s="49">
        <v>254.64</v>
      </c>
      <c r="J131" s="53">
        <v>1018.56</v>
      </c>
      <c r="K131" s="50" t="s">
        <v>1</v>
      </c>
      <c r="L131" s="50" t="s">
        <v>1</v>
      </c>
      <c r="M131" s="50" t="s">
        <v>1</v>
      </c>
      <c r="N131" s="81">
        <v>1018.56</v>
      </c>
      <c r="O131" s="13"/>
      <c r="P131" s="3"/>
      <c r="Q131" s="4"/>
    </row>
    <row r="132" spans="1:17" ht="39" customHeight="1" x14ac:dyDescent="0.2">
      <c r="A132" s="63" t="s">
        <v>208</v>
      </c>
      <c r="B132" s="79" t="s">
        <v>337</v>
      </c>
      <c r="C132" s="80" t="s">
        <v>141</v>
      </c>
      <c r="D132" s="49">
        <v>1</v>
      </c>
      <c r="E132" s="48" t="s">
        <v>1</v>
      </c>
      <c r="F132" s="50" t="s">
        <v>1</v>
      </c>
      <c r="G132" s="50" t="s">
        <v>1</v>
      </c>
      <c r="H132" s="52">
        <v>1</v>
      </c>
      <c r="I132" s="49">
        <v>515.51</v>
      </c>
      <c r="J132" s="49">
        <v>515.51</v>
      </c>
      <c r="K132" s="50" t="s">
        <v>1</v>
      </c>
      <c r="L132" s="50" t="s">
        <v>1</v>
      </c>
      <c r="M132" s="50" t="s">
        <v>1</v>
      </c>
      <c r="N132" s="85">
        <v>515.51</v>
      </c>
      <c r="O132" s="13"/>
      <c r="P132" s="3"/>
      <c r="Q132" s="8"/>
    </row>
    <row r="133" spans="1:17" ht="27.75" customHeight="1" x14ac:dyDescent="0.2">
      <c r="A133" s="61" t="s">
        <v>209</v>
      </c>
      <c r="B133" s="79" t="s">
        <v>338</v>
      </c>
      <c r="C133" s="80" t="s">
        <v>57</v>
      </c>
      <c r="D133" s="40">
        <v>2.7</v>
      </c>
      <c r="E133" s="39" t="s">
        <v>1</v>
      </c>
      <c r="F133" s="41" t="s">
        <v>1</v>
      </c>
      <c r="G133" s="41" t="s">
        <v>1</v>
      </c>
      <c r="H133" s="55">
        <v>2.7</v>
      </c>
      <c r="I133" s="40">
        <v>254.64</v>
      </c>
      <c r="J133" s="40">
        <v>687.53</v>
      </c>
      <c r="K133" s="41" t="s">
        <v>1</v>
      </c>
      <c r="L133" s="41" t="s">
        <v>1</v>
      </c>
      <c r="M133" s="41" t="s">
        <v>1</v>
      </c>
      <c r="N133" s="84">
        <v>687.53</v>
      </c>
      <c r="O133" s="14"/>
      <c r="P133" s="5"/>
      <c r="Q133" s="7"/>
    </row>
    <row r="134" spans="1:17" ht="12.75" customHeight="1" x14ac:dyDescent="0.2">
      <c r="A134" s="61" t="s">
        <v>210</v>
      </c>
      <c r="B134" s="82" t="s">
        <v>278</v>
      </c>
      <c r="C134" s="80" t="s">
        <v>141</v>
      </c>
      <c r="D134" s="40">
        <v>11</v>
      </c>
      <c r="E134" s="39" t="s">
        <v>1</v>
      </c>
      <c r="F134" s="41" t="s">
        <v>1</v>
      </c>
      <c r="G134" s="41" t="s">
        <v>1</v>
      </c>
      <c r="H134" s="55">
        <v>11</v>
      </c>
      <c r="I134" s="40">
        <v>477.64</v>
      </c>
      <c r="J134" s="43">
        <v>5254.04</v>
      </c>
      <c r="K134" s="41" t="s">
        <v>1</v>
      </c>
      <c r="L134" s="41" t="s">
        <v>1</v>
      </c>
      <c r="M134" s="41" t="s">
        <v>1</v>
      </c>
      <c r="N134" s="83">
        <v>5254.04</v>
      </c>
      <c r="O134" s="14"/>
      <c r="P134" s="5"/>
      <c r="Q134" s="6"/>
    </row>
    <row r="135" spans="1:17" x14ac:dyDescent="0.2">
      <c r="A135" s="61" t="s">
        <v>211</v>
      </c>
      <c r="B135" s="79" t="s">
        <v>212</v>
      </c>
      <c r="C135" s="80" t="s">
        <v>141</v>
      </c>
      <c r="D135" s="40">
        <v>1</v>
      </c>
      <c r="E135" s="39" t="s">
        <v>1</v>
      </c>
      <c r="F135" s="41" t="s">
        <v>1</v>
      </c>
      <c r="G135" s="41" t="s">
        <v>1</v>
      </c>
      <c r="H135" s="55">
        <v>1</v>
      </c>
      <c r="I135" s="43">
        <v>1144.9000000000001</v>
      </c>
      <c r="J135" s="43">
        <v>1144.9000000000001</v>
      </c>
      <c r="K135" s="41" t="s">
        <v>1</v>
      </c>
      <c r="L135" s="41" t="s">
        <v>1</v>
      </c>
      <c r="M135" s="41" t="s">
        <v>1</v>
      </c>
      <c r="N135" s="83">
        <v>1144.9000000000001</v>
      </c>
      <c r="O135" s="14"/>
      <c r="P135" s="5"/>
      <c r="Q135" s="6"/>
    </row>
    <row r="136" spans="1:17" ht="27.75" customHeight="1" x14ac:dyDescent="0.2">
      <c r="A136" s="61" t="s">
        <v>213</v>
      </c>
      <c r="B136" s="82" t="s">
        <v>279</v>
      </c>
      <c r="C136" s="80" t="s">
        <v>141</v>
      </c>
      <c r="D136" s="40">
        <v>1</v>
      </c>
      <c r="E136" s="39" t="s">
        <v>1</v>
      </c>
      <c r="F136" s="41" t="s">
        <v>1</v>
      </c>
      <c r="G136" s="41" t="s">
        <v>1</v>
      </c>
      <c r="H136" s="55">
        <v>1</v>
      </c>
      <c r="I136" s="43">
        <v>1722.59</v>
      </c>
      <c r="J136" s="43">
        <v>1722.59</v>
      </c>
      <c r="K136" s="41" t="s">
        <v>1</v>
      </c>
      <c r="L136" s="41" t="s">
        <v>1</v>
      </c>
      <c r="M136" s="41" t="s">
        <v>1</v>
      </c>
      <c r="N136" s="83">
        <v>1722.59</v>
      </c>
      <c r="O136" s="14"/>
      <c r="P136" s="5"/>
      <c r="Q136" s="6"/>
    </row>
    <row r="137" spans="1:17" ht="24" customHeight="1" x14ac:dyDescent="0.2">
      <c r="A137" s="61" t="s">
        <v>214</v>
      </c>
      <c r="B137" s="79" t="s">
        <v>339</v>
      </c>
      <c r="C137" s="80" t="s">
        <v>141</v>
      </c>
      <c r="D137" s="40">
        <v>12</v>
      </c>
      <c r="E137" s="39" t="s">
        <v>1</v>
      </c>
      <c r="F137" s="41" t="s">
        <v>1</v>
      </c>
      <c r="G137" s="41" t="s">
        <v>1</v>
      </c>
      <c r="H137" s="55">
        <v>12</v>
      </c>
      <c r="I137" s="40">
        <v>44.65</v>
      </c>
      <c r="J137" s="40">
        <v>535.79999999999995</v>
      </c>
      <c r="K137" s="41" t="s">
        <v>1</v>
      </c>
      <c r="L137" s="41" t="s">
        <v>1</v>
      </c>
      <c r="M137" s="41" t="s">
        <v>1</v>
      </c>
      <c r="N137" s="84">
        <v>535.79999999999995</v>
      </c>
      <c r="O137" s="14"/>
      <c r="P137" s="5"/>
      <c r="Q137" s="7"/>
    </row>
    <row r="138" spans="1:17" ht="23.25" customHeight="1" x14ac:dyDescent="0.2">
      <c r="A138" s="61" t="s">
        <v>215</v>
      </c>
      <c r="B138" s="79" t="s">
        <v>340</v>
      </c>
      <c r="C138" s="80" t="s">
        <v>141</v>
      </c>
      <c r="D138" s="40">
        <v>4</v>
      </c>
      <c r="E138" s="39" t="s">
        <v>1</v>
      </c>
      <c r="F138" s="41" t="s">
        <v>1</v>
      </c>
      <c r="G138" s="41" t="s">
        <v>1</v>
      </c>
      <c r="H138" s="55">
        <v>4</v>
      </c>
      <c r="I138" s="40">
        <v>34.270000000000003</v>
      </c>
      <c r="J138" s="40">
        <v>137.08000000000001</v>
      </c>
      <c r="K138" s="41" t="s">
        <v>1</v>
      </c>
      <c r="L138" s="41" t="s">
        <v>1</v>
      </c>
      <c r="M138" s="41" t="s">
        <v>1</v>
      </c>
      <c r="N138" s="84">
        <v>137.08000000000001</v>
      </c>
      <c r="O138" s="14"/>
      <c r="P138" s="5"/>
      <c r="Q138" s="7"/>
    </row>
    <row r="139" spans="1:17" ht="34.5" customHeight="1" x14ac:dyDescent="0.2">
      <c r="A139" s="63" t="s">
        <v>216</v>
      </c>
      <c r="B139" s="79" t="s">
        <v>217</v>
      </c>
      <c r="C139" s="80" t="s">
        <v>141</v>
      </c>
      <c r="D139" s="49">
        <v>10</v>
      </c>
      <c r="E139" s="48" t="s">
        <v>1</v>
      </c>
      <c r="F139" s="50" t="s">
        <v>1</v>
      </c>
      <c r="G139" s="50" t="s">
        <v>1</v>
      </c>
      <c r="H139" s="52">
        <v>10</v>
      </c>
      <c r="I139" s="49">
        <v>85.39</v>
      </c>
      <c r="J139" s="49">
        <v>853.9</v>
      </c>
      <c r="K139" s="50" t="s">
        <v>1</v>
      </c>
      <c r="L139" s="50" t="s">
        <v>1</v>
      </c>
      <c r="M139" s="50" t="s">
        <v>1</v>
      </c>
      <c r="N139" s="85">
        <v>853.9</v>
      </c>
      <c r="O139" s="13"/>
      <c r="P139" s="3"/>
      <c r="Q139" s="8"/>
    </row>
    <row r="140" spans="1:17" x14ac:dyDescent="0.2">
      <c r="A140" s="61" t="s">
        <v>218</v>
      </c>
      <c r="B140" s="79" t="s">
        <v>219</v>
      </c>
      <c r="C140" s="80" t="s">
        <v>141</v>
      </c>
      <c r="D140" s="40">
        <v>2</v>
      </c>
      <c r="E140" s="39" t="s">
        <v>1</v>
      </c>
      <c r="F140" s="41" t="s">
        <v>1</v>
      </c>
      <c r="G140" s="41" t="s">
        <v>1</v>
      </c>
      <c r="H140" s="55">
        <v>2</v>
      </c>
      <c r="I140" s="40">
        <v>71.72</v>
      </c>
      <c r="J140" s="40">
        <v>143.44</v>
      </c>
      <c r="K140" s="41" t="s">
        <v>1</v>
      </c>
      <c r="L140" s="41" t="s">
        <v>1</v>
      </c>
      <c r="M140" s="41" t="s">
        <v>1</v>
      </c>
      <c r="N140" s="84">
        <v>143.44</v>
      </c>
      <c r="O140" s="14"/>
      <c r="P140" s="5"/>
      <c r="Q140" s="7"/>
    </row>
    <row r="141" spans="1:17" x14ac:dyDescent="0.2">
      <c r="A141" s="69"/>
      <c r="B141" s="86" t="s">
        <v>220</v>
      </c>
      <c r="C141" s="87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88"/>
      <c r="O141" s="15"/>
      <c r="P141" s="9"/>
      <c r="Q141" s="9"/>
    </row>
    <row r="142" spans="1:17" ht="24" x14ac:dyDescent="0.2">
      <c r="A142" s="61" t="s">
        <v>221</v>
      </c>
      <c r="B142" s="79" t="s">
        <v>341</v>
      </c>
      <c r="C142" s="80" t="s">
        <v>141</v>
      </c>
      <c r="D142" s="40">
        <v>1</v>
      </c>
      <c r="E142" s="39" t="s">
        <v>1</v>
      </c>
      <c r="F142" s="41" t="s">
        <v>1</v>
      </c>
      <c r="G142" s="41" t="s">
        <v>1</v>
      </c>
      <c r="H142" s="55">
        <v>1</v>
      </c>
      <c r="I142" s="43">
        <v>1870.18</v>
      </c>
      <c r="J142" s="43">
        <v>1870.18</v>
      </c>
      <c r="K142" s="41" t="s">
        <v>1</v>
      </c>
      <c r="L142" s="41" t="s">
        <v>1</v>
      </c>
      <c r="M142" s="41" t="s">
        <v>1</v>
      </c>
      <c r="N142" s="83">
        <v>1870.18</v>
      </c>
      <c r="O142" s="14"/>
      <c r="P142" s="5"/>
      <c r="Q142" s="6"/>
    </row>
    <row r="143" spans="1:17" ht="22.5" customHeight="1" x14ac:dyDescent="0.2">
      <c r="A143" s="61" t="s">
        <v>222</v>
      </c>
      <c r="B143" s="79" t="s">
        <v>342</v>
      </c>
      <c r="C143" s="80" t="s">
        <v>141</v>
      </c>
      <c r="D143" s="40">
        <v>1</v>
      </c>
      <c r="E143" s="39" t="s">
        <v>1</v>
      </c>
      <c r="F143" s="41" t="s">
        <v>1</v>
      </c>
      <c r="G143" s="41" t="s">
        <v>1</v>
      </c>
      <c r="H143" s="55">
        <v>1</v>
      </c>
      <c r="I143" s="40">
        <v>28.54</v>
      </c>
      <c r="J143" s="40">
        <v>28.54</v>
      </c>
      <c r="K143" s="41" t="s">
        <v>1</v>
      </c>
      <c r="L143" s="41" t="s">
        <v>1</v>
      </c>
      <c r="M143" s="41" t="s">
        <v>1</v>
      </c>
      <c r="N143" s="84">
        <v>28.54</v>
      </c>
      <c r="O143" s="14"/>
      <c r="P143" s="5"/>
      <c r="Q143" s="7"/>
    </row>
    <row r="144" spans="1:17" ht="25.5" customHeight="1" x14ac:dyDescent="0.2">
      <c r="A144" s="61" t="s">
        <v>223</v>
      </c>
      <c r="B144" s="79" t="s">
        <v>224</v>
      </c>
      <c r="C144" s="80" t="s">
        <v>141</v>
      </c>
      <c r="D144" s="40">
        <v>1</v>
      </c>
      <c r="E144" s="39" t="s">
        <v>1</v>
      </c>
      <c r="F144" s="41" t="s">
        <v>1</v>
      </c>
      <c r="G144" s="41" t="s">
        <v>1</v>
      </c>
      <c r="H144" s="55">
        <v>1</v>
      </c>
      <c r="I144" s="40">
        <v>23.39</v>
      </c>
      <c r="J144" s="40">
        <v>23.39</v>
      </c>
      <c r="K144" s="41" t="s">
        <v>1</v>
      </c>
      <c r="L144" s="41" t="s">
        <v>1</v>
      </c>
      <c r="M144" s="41" t="s">
        <v>1</v>
      </c>
      <c r="N144" s="84">
        <v>23.39</v>
      </c>
      <c r="O144" s="14"/>
      <c r="P144" s="5"/>
      <c r="Q144" s="7"/>
    </row>
    <row r="145" spans="1:17" x14ac:dyDescent="0.2">
      <c r="A145" s="69"/>
      <c r="B145" s="86" t="s">
        <v>225</v>
      </c>
      <c r="C145" s="87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88"/>
      <c r="O145" s="15"/>
      <c r="P145" s="9"/>
      <c r="Q145" s="9"/>
    </row>
    <row r="146" spans="1:17" ht="39" customHeight="1" x14ac:dyDescent="0.2">
      <c r="A146" s="63" t="s">
        <v>226</v>
      </c>
      <c r="B146" s="79" t="s">
        <v>227</v>
      </c>
      <c r="C146" s="80" t="s">
        <v>141</v>
      </c>
      <c r="D146" s="49">
        <v>2</v>
      </c>
      <c r="E146" s="91">
        <v>2</v>
      </c>
      <c r="F146" s="66">
        <v>0</v>
      </c>
      <c r="G146" s="66">
        <v>2</v>
      </c>
      <c r="H146" s="52" t="s">
        <v>1</v>
      </c>
      <c r="I146" s="49">
        <v>67.72</v>
      </c>
      <c r="J146" s="49">
        <v>135.44</v>
      </c>
      <c r="K146" s="50">
        <v>135.44</v>
      </c>
      <c r="L146" s="50" t="s">
        <v>1</v>
      </c>
      <c r="M146" s="50">
        <v>135.44</v>
      </c>
      <c r="N146" s="85" t="s">
        <v>1</v>
      </c>
      <c r="O146" s="13"/>
      <c r="P146" s="3"/>
      <c r="Q146" s="8"/>
    </row>
    <row r="147" spans="1:17" ht="23.25" customHeight="1" x14ac:dyDescent="0.2">
      <c r="A147" s="61" t="s">
        <v>228</v>
      </c>
      <c r="B147" s="79" t="s">
        <v>343</v>
      </c>
      <c r="C147" s="80" t="s">
        <v>141</v>
      </c>
      <c r="D147" s="40">
        <v>6</v>
      </c>
      <c r="E147" s="62">
        <v>4</v>
      </c>
      <c r="F147" s="56">
        <v>0</v>
      </c>
      <c r="G147" s="56">
        <v>4</v>
      </c>
      <c r="H147" s="55">
        <f>D147-G147</f>
        <v>2</v>
      </c>
      <c r="I147" s="40">
        <v>224.47</v>
      </c>
      <c r="J147" s="43">
        <v>1346.82</v>
      </c>
      <c r="K147" s="41">
        <f>I147*E147</f>
        <v>897.88</v>
      </c>
      <c r="L147" s="41">
        <f>I147*F147</f>
        <v>0</v>
      </c>
      <c r="M147" s="41">
        <f>I147*G147</f>
        <v>897.88</v>
      </c>
      <c r="N147" s="83">
        <f>J147-M147</f>
        <v>448.93999999999994</v>
      </c>
      <c r="O147" s="14"/>
      <c r="P147" s="5"/>
      <c r="Q147" s="6"/>
    </row>
    <row r="148" spans="1:17" ht="39" customHeight="1" x14ac:dyDescent="0.2">
      <c r="A148" s="63" t="s">
        <v>229</v>
      </c>
      <c r="B148" s="79" t="s">
        <v>230</v>
      </c>
      <c r="C148" s="80" t="s">
        <v>141</v>
      </c>
      <c r="D148" s="49">
        <v>16</v>
      </c>
      <c r="E148" s="91">
        <v>16</v>
      </c>
      <c r="F148" s="49" t="s">
        <v>1</v>
      </c>
      <c r="G148" s="49">
        <v>16</v>
      </c>
      <c r="H148" s="51" t="s">
        <v>1</v>
      </c>
      <c r="I148" s="49">
        <v>71.3</v>
      </c>
      <c r="J148" s="53">
        <v>1140.8</v>
      </c>
      <c r="K148" s="66">
        <v>1140.8</v>
      </c>
      <c r="L148" s="53" t="s">
        <v>1</v>
      </c>
      <c r="M148" s="53">
        <v>1140.8</v>
      </c>
      <c r="N148" s="92" t="s">
        <v>1</v>
      </c>
      <c r="O148" s="17"/>
      <c r="P148" s="4"/>
      <c r="Q148" s="3"/>
    </row>
    <row r="149" spans="1:17" ht="24" x14ac:dyDescent="0.2">
      <c r="A149" s="61" t="s">
        <v>231</v>
      </c>
      <c r="B149" s="79" t="s">
        <v>232</v>
      </c>
      <c r="C149" s="80" t="s">
        <v>141</v>
      </c>
      <c r="D149" s="40">
        <v>2</v>
      </c>
      <c r="E149" s="62">
        <v>2</v>
      </c>
      <c r="F149" s="56">
        <v>0</v>
      </c>
      <c r="G149" s="56">
        <v>2</v>
      </c>
      <c r="H149" s="55">
        <f>D149-G149</f>
        <v>0</v>
      </c>
      <c r="I149" s="43">
        <v>1886.1</v>
      </c>
      <c r="J149" s="43">
        <v>3772.2</v>
      </c>
      <c r="K149" s="56">
        <f>I149*E149</f>
        <v>3772.2</v>
      </c>
      <c r="L149" s="56">
        <f>I149*F149</f>
        <v>0</v>
      </c>
      <c r="M149" s="56">
        <f>I149*G149</f>
        <v>3772.2</v>
      </c>
      <c r="N149" s="83">
        <f>J149-M149</f>
        <v>0</v>
      </c>
      <c r="O149" s="14"/>
      <c r="P149" s="5"/>
      <c r="Q149" s="6"/>
    </row>
    <row r="150" spans="1:17" ht="24" customHeight="1" x14ac:dyDescent="0.2">
      <c r="A150" s="61" t="s">
        <v>233</v>
      </c>
      <c r="B150" s="79" t="s">
        <v>344</v>
      </c>
      <c r="C150" s="80" t="s">
        <v>141</v>
      </c>
      <c r="D150" s="40">
        <v>1</v>
      </c>
      <c r="E150" s="39" t="s">
        <v>1</v>
      </c>
      <c r="F150" s="56">
        <v>1</v>
      </c>
      <c r="G150" s="56">
        <v>1</v>
      </c>
      <c r="H150" s="55">
        <f>D150-G150</f>
        <v>0</v>
      </c>
      <c r="I150" s="40">
        <v>28.54</v>
      </c>
      <c r="J150" s="40">
        <v>28.54</v>
      </c>
      <c r="K150" s="41" t="s">
        <v>1</v>
      </c>
      <c r="L150" s="56">
        <f>I150*F150</f>
        <v>28.54</v>
      </c>
      <c r="M150" s="56">
        <f>I150*G150</f>
        <v>28.54</v>
      </c>
      <c r="N150" s="83">
        <f>J150-M150</f>
        <v>0</v>
      </c>
      <c r="O150" s="14"/>
      <c r="P150" s="5"/>
      <c r="Q150" s="7"/>
    </row>
    <row r="151" spans="1:17" ht="38.25" customHeight="1" x14ac:dyDescent="0.2">
      <c r="A151" s="63" t="s">
        <v>234</v>
      </c>
      <c r="B151" s="79" t="s">
        <v>345</v>
      </c>
      <c r="C151" s="80" t="s">
        <v>141</v>
      </c>
      <c r="D151" s="49">
        <v>1</v>
      </c>
      <c r="E151" s="48" t="s">
        <v>1</v>
      </c>
      <c r="F151" s="50" t="s">
        <v>1</v>
      </c>
      <c r="G151" s="50" t="s">
        <v>1</v>
      </c>
      <c r="H151" s="52">
        <v>1</v>
      </c>
      <c r="I151" s="49">
        <v>13.59</v>
      </c>
      <c r="J151" s="49">
        <v>13.59</v>
      </c>
      <c r="K151" s="50" t="s">
        <v>1</v>
      </c>
      <c r="L151" s="50" t="s">
        <v>1</v>
      </c>
      <c r="M151" s="50" t="s">
        <v>1</v>
      </c>
      <c r="N151" s="85">
        <v>13.59</v>
      </c>
      <c r="O151" s="13"/>
      <c r="P151" s="3"/>
      <c r="Q151" s="8"/>
    </row>
    <row r="152" spans="1:17" ht="22.5" customHeight="1" x14ac:dyDescent="0.2">
      <c r="A152" s="61" t="s">
        <v>235</v>
      </c>
      <c r="B152" s="79" t="s">
        <v>346</v>
      </c>
      <c r="C152" s="80" t="s">
        <v>141</v>
      </c>
      <c r="D152" s="40">
        <v>2</v>
      </c>
      <c r="E152" s="39">
        <v>2</v>
      </c>
      <c r="F152" s="41">
        <v>0</v>
      </c>
      <c r="G152" s="41">
        <v>2</v>
      </c>
      <c r="H152" s="55" t="s">
        <v>1</v>
      </c>
      <c r="I152" s="40">
        <v>31.96</v>
      </c>
      <c r="J152" s="40">
        <v>63.92</v>
      </c>
      <c r="K152" s="41">
        <v>63.92</v>
      </c>
      <c r="L152" s="41">
        <v>0</v>
      </c>
      <c r="M152" s="41">
        <v>63.92</v>
      </c>
      <c r="N152" s="84" t="s">
        <v>1</v>
      </c>
      <c r="O152" s="14"/>
      <c r="P152" s="5"/>
      <c r="Q152" s="7"/>
    </row>
    <row r="153" spans="1:17" ht="42.75" customHeight="1" x14ac:dyDescent="0.2">
      <c r="A153" s="63" t="s">
        <v>236</v>
      </c>
      <c r="B153" s="79" t="s">
        <v>347</v>
      </c>
      <c r="C153" s="80" t="s">
        <v>141</v>
      </c>
      <c r="D153" s="49">
        <v>9</v>
      </c>
      <c r="E153" s="91">
        <v>9</v>
      </c>
      <c r="F153" s="66">
        <v>0</v>
      </c>
      <c r="G153" s="66">
        <v>9</v>
      </c>
      <c r="H153" s="52">
        <f>D153-G153</f>
        <v>0</v>
      </c>
      <c r="I153" s="49">
        <v>19.100000000000001</v>
      </c>
      <c r="J153" s="49">
        <v>171.9</v>
      </c>
      <c r="K153" s="66">
        <v>171.9</v>
      </c>
      <c r="L153" s="66">
        <f>I153*F153</f>
        <v>0</v>
      </c>
      <c r="M153" s="66">
        <f>I153*G153</f>
        <v>171.9</v>
      </c>
      <c r="N153" s="85">
        <f>J153-M153</f>
        <v>0</v>
      </c>
      <c r="O153" s="13"/>
      <c r="P153" s="3"/>
      <c r="Q153" s="8"/>
    </row>
    <row r="154" spans="1:17" x14ac:dyDescent="0.2">
      <c r="A154" s="69"/>
      <c r="B154" s="86" t="s">
        <v>237</v>
      </c>
      <c r="C154" s="87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88"/>
      <c r="O154" s="15"/>
      <c r="P154" s="9"/>
      <c r="Q154" s="9"/>
    </row>
    <row r="155" spans="1:17" ht="42" customHeight="1" x14ac:dyDescent="0.2">
      <c r="A155" s="63" t="s">
        <v>238</v>
      </c>
      <c r="B155" s="79" t="s">
        <v>348</v>
      </c>
      <c r="C155" s="80" t="s">
        <v>193</v>
      </c>
      <c r="D155" s="49">
        <v>33</v>
      </c>
      <c r="E155" s="91">
        <v>28</v>
      </c>
      <c r="F155" s="49" t="s">
        <v>1</v>
      </c>
      <c r="G155" s="49">
        <v>28</v>
      </c>
      <c r="H155" s="52">
        <v>5</v>
      </c>
      <c r="I155" s="49">
        <v>90.7</v>
      </c>
      <c r="J155" s="53">
        <v>2993.1</v>
      </c>
      <c r="K155" s="66">
        <f>I155*E155</f>
        <v>2539.6</v>
      </c>
      <c r="L155" s="53">
        <v>0</v>
      </c>
      <c r="M155" s="53">
        <f>L155+K155</f>
        <v>2539.6</v>
      </c>
      <c r="N155" s="85">
        <f>J155-M155</f>
        <v>453.5</v>
      </c>
      <c r="O155" s="17"/>
      <c r="P155" s="4"/>
      <c r="Q155" s="8"/>
    </row>
    <row r="156" spans="1:17" ht="30" customHeight="1" x14ac:dyDescent="0.2">
      <c r="A156" s="61" t="s">
        <v>239</v>
      </c>
      <c r="B156" s="79" t="s">
        <v>349</v>
      </c>
      <c r="C156" s="80" t="s">
        <v>141</v>
      </c>
      <c r="D156" s="40">
        <v>6</v>
      </c>
      <c r="E156" s="62">
        <v>6</v>
      </c>
      <c r="F156" s="41" t="s">
        <v>1</v>
      </c>
      <c r="G156" s="41">
        <v>6</v>
      </c>
      <c r="H156" s="55" t="s">
        <v>1</v>
      </c>
      <c r="I156" s="40">
        <v>143.41999999999999</v>
      </c>
      <c r="J156" s="40">
        <v>860.52</v>
      </c>
      <c r="K156" s="41">
        <v>860.52</v>
      </c>
      <c r="L156" s="41" t="s">
        <v>1</v>
      </c>
      <c r="M156" s="41">
        <v>860.52</v>
      </c>
      <c r="N156" s="84" t="s">
        <v>1</v>
      </c>
      <c r="O156" s="14"/>
      <c r="P156" s="5"/>
      <c r="Q156" s="7"/>
    </row>
    <row r="157" spans="1:17" ht="27.75" customHeight="1" x14ac:dyDescent="0.2">
      <c r="A157" s="61" t="s">
        <v>240</v>
      </c>
      <c r="B157" s="82" t="s">
        <v>280</v>
      </c>
      <c r="C157" s="80" t="s">
        <v>141</v>
      </c>
      <c r="D157" s="40">
        <v>33</v>
      </c>
      <c r="E157" s="39">
        <v>33</v>
      </c>
      <c r="F157" s="40" t="s">
        <v>1</v>
      </c>
      <c r="G157" s="40">
        <v>33</v>
      </c>
      <c r="H157" s="42" t="s">
        <v>1</v>
      </c>
      <c r="I157" s="40">
        <v>81.099999999999994</v>
      </c>
      <c r="J157" s="43">
        <v>2676.3</v>
      </c>
      <c r="K157" s="56">
        <v>2676.3</v>
      </c>
      <c r="L157" s="43" t="s">
        <v>1</v>
      </c>
      <c r="M157" s="43">
        <v>2676.3</v>
      </c>
      <c r="N157" s="93" t="s">
        <v>1</v>
      </c>
      <c r="O157" s="18"/>
      <c r="P157" s="6"/>
      <c r="Q157" s="5"/>
    </row>
    <row r="158" spans="1:17" ht="50.25" customHeight="1" x14ac:dyDescent="0.2">
      <c r="A158" s="61" t="s">
        <v>241</v>
      </c>
      <c r="B158" s="79" t="s">
        <v>10</v>
      </c>
      <c r="C158" s="80" t="s">
        <v>57</v>
      </c>
      <c r="D158" s="49">
        <v>6</v>
      </c>
      <c r="E158" s="48">
        <v>6</v>
      </c>
      <c r="F158" s="49" t="s">
        <v>1</v>
      </c>
      <c r="G158" s="49">
        <v>6</v>
      </c>
      <c r="H158" s="51" t="s">
        <v>1</v>
      </c>
      <c r="I158" s="49">
        <v>44.01</v>
      </c>
      <c r="J158" s="49">
        <v>264.06</v>
      </c>
      <c r="K158" s="50">
        <v>264.06</v>
      </c>
      <c r="L158" s="49" t="s">
        <v>1</v>
      </c>
      <c r="M158" s="49">
        <v>264.06</v>
      </c>
      <c r="N158" s="92" t="s">
        <v>1</v>
      </c>
      <c r="O158" s="19"/>
      <c r="P158" s="7"/>
      <c r="Q158" s="5"/>
    </row>
    <row r="159" spans="1:17" x14ac:dyDescent="0.2">
      <c r="A159" s="69"/>
      <c r="B159" s="86" t="s">
        <v>242</v>
      </c>
      <c r="C159" s="87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88"/>
      <c r="O159" s="15"/>
      <c r="P159" s="9"/>
      <c r="Q159" s="9"/>
    </row>
    <row r="160" spans="1:17" ht="63.75" customHeight="1" x14ac:dyDescent="0.2">
      <c r="A160" s="63" t="s">
        <v>243</v>
      </c>
      <c r="B160" s="79" t="s">
        <v>350</v>
      </c>
      <c r="C160" s="80" t="s">
        <v>141</v>
      </c>
      <c r="D160" s="49">
        <v>15</v>
      </c>
      <c r="E160" s="91">
        <v>10</v>
      </c>
      <c r="F160" s="66" t="s">
        <v>1</v>
      </c>
      <c r="G160" s="66">
        <v>10</v>
      </c>
      <c r="H160" s="52">
        <v>5</v>
      </c>
      <c r="I160" s="49">
        <v>128.19</v>
      </c>
      <c r="J160" s="53">
        <v>1922.85</v>
      </c>
      <c r="K160" s="50">
        <v>1281.9000000000001</v>
      </c>
      <c r="L160" s="66" t="s">
        <v>1</v>
      </c>
      <c r="M160" s="66">
        <v>1281.9000000000001</v>
      </c>
      <c r="N160" s="81">
        <f>J160-M160</f>
        <v>640.94999999999982</v>
      </c>
      <c r="O160" s="20"/>
      <c r="P160" s="10"/>
      <c r="Q160" s="4"/>
    </row>
    <row r="161" spans="1:17" ht="26.25" customHeight="1" x14ac:dyDescent="0.2">
      <c r="A161" s="63" t="s">
        <v>244</v>
      </c>
      <c r="B161" s="79" t="s">
        <v>245</v>
      </c>
      <c r="C161" s="80" t="s">
        <v>57</v>
      </c>
      <c r="D161" s="49">
        <v>30.4</v>
      </c>
      <c r="E161" s="91">
        <v>30.4</v>
      </c>
      <c r="F161" s="66" t="s">
        <v>1</v>
      </c>
      <c r="G161" s="66">
        <v>30.4</v>
      </c>
      <c r="H161" s="52">
        <v>30.4</v>
      </c>
      <c r="I161" s="49">
        <v>28.05</v>
      </c>
      <c r="J161" s="49">
        <v>852.72</v>
      </c>
      <c r="K161" s="50">
        <v>852.72</v>
      </c>
      <c r="L161" s="50" t="s">
        <v>1</v>
      </c>
      <c r="M161" s="50">
        <v>852.72</v>
      </c>
      <c r="N161" s="85" t="s">
        <v>1</v>
      </c>
      <c r="O161" s="13"/>
      <c r="P161" s="3"/>
      <c r="Q161" s="8"/>
    </row>
    <row r="162" spans="1:17" ht="36" customHeight="1" x14ac:dyDescent="0.2">
      <c r="A162" s="63" t="s">
        <v>246</v>
      </c>
      <c r="B162" s="79" t="s">
        <v>247</v>
      </c>
      <c r="C162" s="80" t="s">
        <v>57</v>
      </c>
      <c r="D162" s="49">
        <v>152.5</v>
      </c>
      <c r="E162" s="91">
        <v>122.5</v>
      </c>
      <c r="F162" s="66" t="s">
        <v>1</v>
      </c>
      <c r="G162" s="66">
        <v>122.5</v>
      </c>
      <c r="H162" s="52">
        <v>152.5</v>
      </c>
      <c r="I162" s="49">
        <v>35.9</v>
      </c>
      <c r="J162" s="53">
        <v>5474.75</v>
      </c>
      <c r="K162" s="50">
        <v>4397.75</v>
      </c>
      <c r="L162" s="50" t="s">
        <v>1</v>
      </c>
      <c r="M162" s="50">
        <v>4397.75</v>
      </c>
      <c r="N162" s="81">
        <f>J162-M162</f>
        <v>1077</v>
      </c>
      <c r="O162" s="13"/>
      <c r="P162" s="3"/>
      <c r="Q162" s="4"/>
    </row>
    <row r="163" spans="1:17" x14ac:dyDescent="0.2">
      <c r="A163" s="73" t="s">
        <v>248</v>
      </c>
      <c r="B163" s="89" t="s">
        <v>249</v>
      </c>
      <c r="C163" s="90"/>
      <c r="D163" s="31"/>
      <c r="E163" s="31"/>
      <c r="F163" s="31"/>
      <c r="G163" s="31"/>
      <c r="H163" s="31"/>
      <c r="I163" s="32"/>
      <c r="J163" s="64">
        <v>544.5</v>
      </c>
      <c r="K163" s="34" t="s">
        <v>1</v>
      </c>
      <c r="L163" s="34" t="s">
        <v>1</v>
      </c>
      <c r="M163" s="34" t="s">
        <v>1</v>
      </c>
      <c r="N163" s="94">
        <v>544.5</v>
      </c>
      <c r="O163" s="12"/>
      <c r="P163" s="1"/>
      <c r="Q163" s="11"/>
    </row>
    <row r="164" spans="1:17" ht="34.5" customHeight="1" x14ac:dyDescent="0.2">
      <c r="A164" s="63" t="s">
        <v>250</v>
      </c>
      <c r="B164" s="79" t="s">
        <v>251</v>
      </c>
      <c r="C164" s="80" t="s">
        <v>57</v>
      </c>
      <c r="D164" s="49">
        <v>30</v>
      </c>
      <c r="E164" s="48" t="s">
        <v>1</v>
      </c>
      <c r="F164" s="50" t="s">
        <v>1</v>
      </c>
      <c r="G164" s="50" t="s">
        <v>1</v>
      </c>
      <c r="H164" s="52">
        <v>30</v>
      </c>
      <c r="I164" s="49">
        <v>18.149999999999999</v>
      </c>
      <c r="J164" s="49">
        <v>544.5</v>
      </c>
      <c r="K164" s="50" t="s">
        <v>1</v>
      </c>
      <c r="L164" s="50" t="s">
        <v>1</v>
      </c>
      <c r="M164" s="50" t="s">
        <v>1</v>
      </c>
      <c r="N164" s="85">
        <v>544.5</v>
      </c>
      <c r="O164" s="13"/>
      <c r="P164" s="3"/>
      <c r="Q164" s="8"/>
    </row>
    <row r="165" spans="1:17" x14ac:dyDescent="0.2">
      <c r="A165" s="73" t="s">
        <v>252</v>
      </c>
      <c r="B165" s="89" t="s">
        <v>253</v>
      </c>
      <c r="C165" s="90"/>
      <c r="D165" s="31"/>
      <c r="E165" s="31"/>
      <c r="F165" s="31"/>
      <c r="G165" s="31"/>
      <c r="H165" s="32"/>
      <c r="I165" s="32"/>
      <c r="J165" s="33">
        <v>3015.99</v>
      </c>
      <c r="K165" s="34" t="s">
        <v>1</v>
      </c>
      <c r="L165" s="34" t="s">
        <v>1</v>
      </c>
      <c r="M165" s="34" t="s">
        <v>1</v>
      </c>
      <c r="N165" s="78">
        <v>3015.99</v>
      </c>
      <c r="O165" s="12"/>
      <c r="P165" s="1"/>
      <c r="Q165" s="2"/>
    </row>
    <row r="166" spans="1:17" x14ac:dyDescent="0.2">
      <c r="A166" s="61" t="s">
        <v>254</v>
      </c>
      <c r="B166" s="79" t="s">
        <v>255</v>
      </c>
      <c r="C166" s="80" t="s">
        <v>141</v>
      </c>
      <c r="D166" s="40">
        <v>31</v>
      </c>
      <c r="E166" s="39" t="s">
        <v>1</v>
      </c>
      <c r="F166" s="41" t="s">
        <v>1</v>
      </c>
      <c r="G166" s="41" t="s">
        <v>1</v>
      </c>
      <c r="H166" s="55">
        <v>31</v>
      </c>
      <c r="I166" s="40">
        <v>97.29</v>
      </c>
      <c r="J166" s="43">
        <v>3015.99</v>
      </c>
      <c r="K166" s="41" t="s">
        <v>1</v>
      </c>
      <c r="L166" s="41" t="s">
        <v>1</v>
      </c>
      <c r="M166" s="41" t="s">
        <v>1</v>
      </c>
      <c r="N166" s="83">
        <v>3015.99</v>
      </c>
      <c r="O166" s="14"/>
      <c r="P166" s="5"/>
      <c r="Q166" s="6"/>
    </row>
    <row r="167" spans="1:17" x14ac:dyDescent="0.2">
      <c r="A167" s="73" t="s">
        <v>256</v>
      </c>
      <c r="B167" s="89" t="s">
        <v>257</v>
      </c>
      <c r="C167" s="90"/>
      <c r="D167" s="31"/>
      <c r="E167" s="31"/>
      <c r="F167" s="31"/>
      <c r="G167" s="31"/>
      <c r="H167" s="32"/>
      <c r="I167" s="32"/>
      <c r="J167" s="33">
        <v>5209.72</v>
      </c>
      <c r="K167" s="34" t="s">
        <v>1</v>
      </c>
      <c r="L167" s="34" t="s">
        <v>1</v>
      </c>
      <c r="M167" s="34" t="s">
        <v>1</v>
      </c>
      <c r="N167" s="78">
        <v>5209.72</v>
      </c>
      <c r="O167" s="12"/>
      <c r="P167" s="1"/>
      <c r="Q167" s="2"/>
    </row>
    <row r="168" spans="1:17" x14ac:dyDescent="0.2">
      <c r="A168" s="61" t="s">
        <v>258</v>
      </c>
      <c r="B168" s="79" t="s">
        <v>259</v>
      </c>
      <c r="C168" s="80" t="s">
        <v>141</v>
      </c>
      <c r="D168" s="40">
        <v>1</v>
      </c>
      <c r="E168" s="39" t="s">
        <v>1</v>
      </c>
      <c r="F168" s="41" t="s">
        <v>1</v>
      </c>
      <c r="G168" s="41" t="s">
        <v>1</v>
      </c>
      <c r="H168" s="55">
        <v>1</v>
      </c>
      <c r="I168" s="43">
        <v>2385.58</v>
      </c>
      <c r="J168" s="43">
        <v>2385.58</v>
      </c>
      <c r="K168" s="41" t="s">
        <v>1</v>
      </c>
      <c r="L168" s="41" t="s">
        <v>1</v>
      </c>
      <c r="M168" s="41" t="s">
        <v>1</v>
      </c>
      <c r="N168" s="83">
        <v>2385.58</v>
      </c>
      <c r="O168" s="14"/>
      <c r="P168" s="5"/>
      <c r="Q168" s="6"/>
    </row>
    <row r="169" spans="1:17" x14ac:dyDescent="0.2">
      <c r="A169" s="61" t="s">
        <v>260</v>
      </c>
      <c r="B169" s="79" t="s">
        <v>261</v>
      </c>
      <c r="C169" s="80" t="s">
        <v>38</v>
      </c>
      <c r="D169" s="40">
        <v>131.61000000000001</v>
      </c>
      <c r="E169" s="39" t="s">
        <v>1</v>
      </c>
      <c r="F169" s="41" t="s">
        <v>1</v>
      </c>
      <c r="G169" s="41" t="s">
        <v>1</v>
      </c>
      <c r="H169" s="55">
        <v>131.61000000000001</v>
      </c>
      <c r="I169" s="40">
        <v>14.49</v>
      </c>
      <c r="J169" s="43">
        <v>1907.03</v>
      </c>
      <c r="K169" s="41" t="s">
        <v>1</v>
      </c>
      <c r="L169" s="41" t="s">
        <v>1</v>
      </c>
      <c r="M169" s="41" t="s">
        <v>1</v>
      </c>
      <c r="N169" s="83">
        <v>1907.03</v>
      </c>
      <c r="O169" s="14"/>
      <c r="P169" s="5"/>
      <c r="Q169" s="6"/>
    </row>
    <row r="170" spans="1:17" x14ac:dyDescent="0.2">
      <c r="A170" s="61" t="s">
        <v>262</v>
      </c>
      <c r="B170" s="79" t="s">
        <v>263</v>
      </c>
      <c r="C170" s="80" t="s">
        <v>38</v>
      </c>
      <c r="D170" s="40">
        <v>309.25</v>
      </c>
      <c r="E170" s="39" t="s">
        <v>1</v>
      </c>
      <c r="F170" s="41" t="s">
        <v>1</v>
      </c>
      <c r="G170" s="41" t="s">
        <v>1</v>
      </c>
      <c r="H170" s="55">
        <v>309.25</v>
      </c>
      <c r="I170" s="40">
        <v>2.0299999999999998</v>
      </c>
      <c r="J170" s="40">
        <v>627.78</v>
      </c>
      <c r="K170" s="41" t="s">
        <v>1</v>
      </c>
      <c r="L170" s="41" t="s">
        <v>1</v>
      </c>
      <c r="M170" s="41" t="s">
        <v>1</v>
      </c>
      <c r="N170" s="84">
        <v>627.78</v>
      </c>
      <c r="O170" s="14"/>
      <c r="P170" s="5"/>
      <c r="Q170" s="7"/>
    </row>
    <row r="171" spans="1:17" ht="12.75" customHeight="1" x14ac:dyDescent="0.2">
      <c r="A171" s="61" t="s">
        <v>264</v>
      </c>
      <c r="B171" s="82" t="s">
        <v>281</v>
      </c>
      <c r="C171" s="80" t="s">
        <v>46</v>
      </c>
      <c r="D171" s="40">
        <v>39.58</v>
      </c>
      <c r="E171" s="39" t="s">
        <v>1</v>
      </c>
      <c r="F171" s="41" t="s">
        <v>1</v>
      </c>
      <c r="G171" s="41" t="s">
        <v>1</v>
      </c>
      <c r="H171" s="55">
        <v>39.58</v>
      </c>
      <c r="I171" s="40">
        <v>3.75</v>
      </c>
      <c r="J171" s="40">
        <v>148.43</v>
      </c>
      <c r="K171" s="41" t="s">
        <v>1</v>
      </c>
      <c r="L171" s="41" t="s">
        <v>1</v>
      </c>
      <c r="M171" s="41" t="s">
        <v>1</v>
      </c>
      <c r="N171" s="84">
        <v>148.43</v>
      </c>
      <c r="O171" s="14"/>
      <c r="P171" s="5"/>
      <c r="Q171" s="7"/>
    </row>
    <row r="172" spans="1:17" ht="24" customHeight="1" x14ac:dyDescent="0.2">
      <c r="A172" s="61" t="s">
        <v>265</v>
      </c>
      <c r="B172" s="79" t="s">
        <v>351</v>
      </c>
      <c r="C172" s="80" t="s">
        <v>46</v>
      </c>
      <c r="D172" s="40">
        <v>39.58</v>
      </c>
      <c r="E172" s="39" t="s">
        <v>1</v>
      </c>
      <c r="F172" s="41" t="s">
        <v>1</v>
      </c>
      <c r="G172" s="41" t="s">
        <v>1</v>
      </c>
      <c r="H172" s="55">
        <v>39.58</v>
      </c>
      <c r="I172" s="40">
        <v>3.56</v>
      </c>
      <c r="J172" s="40">
        <v>140.9</v>
      </c>
      <c r="K172" s="41" t="s">
        <v>1</v>
      </c>
      <c r="L172" s="41" t="s">
        <v>1</v>
      </c>
      <c r="M172" s="41" t="s">
        <v>1</v>
      </c>
      <c r="N172" s="84">
        <v>140.9</v>
      </c>
      <c r="O172" s="14"/>
      <c r="P172" s="5"/>
      <c r="Q172" s="7"/>
    </row>
    <row r="173" spans="1:17" ht="12.75" customHeight="1" x14ac:dyDescent="0.2">
      <c r="A173" s="168" t="s">
        <v>266</v>
      </c>
      <c r="B173" s="169"/>
      <c r="C173" s="169"/>
      <c r="D173" s="169"/>
      <c r="E173" s="169"/>
      <c r="F173" s="169"/>
      <c r="G173" s="169"/>
      <c r="H173" s="169"/>
      <c r="I173" s="169"/>
      <c r="J173" s="33">
        <v>375539.6</v>
      </c>
      <c r="K173" s="33">
        <f>SUM(K123,K61,K48,K46,K28,K21,K16,K12,)</f>
        <v>170199.26689999996</v>
      </c>
      <c r="L173" s="33">
        <f>SUM(L167,L165,L163,L123,L101,L81,L61,L51,L21,L16,L48)</f>
        <v>23651.2448</v>
      </c>
      <c r="M173" s="33">
        <f>SUM(M123,M81,M61,M48,M46,M28,M21,M16,M51,M12)</f>
        <v>199769.83269999997</v>
      </c>
      <c r="N173" s="78">
        <f>SUM(N167,N165,N163,N123,N101,N81,N61,N48,N21,N51)</f>
        <v>173458.81730000002</v>
      </c>
      <c r="O173" s="16"/>
      <c r="P173" s="2"/>
      <c r="Q173" s="2"/>
    </row>
    <row r="174" spans="1:17" x14ac:dyDescent="0.2">
      <c r="A174" s="174"/>
      <c r="B174" s="174"/>
      <c r="C174" s="174"/>
      <c r="D174" s="174"/>
      <c r="E174" s="95"/>
      <c r="F174" s="95"/>
      <c r="G174" s="95"/>
      <c r="H174" s="95"/>
      <c r="I174" s="95"/>
      <c r="J174" s="95"/>
      <c r="K174" s="95"/>
      <c r="L174" s="95"/>
      <c r="M174" s="95"/>
      <c r="N174" s="95"/>
    </row>
    <row r="175" spans="1:17" x14ac:dyDescent="0.2">
      <c r="A175" s="175"/>
      <c r="B175" s="175"/>
      <c r="C175" s="175"/>
      <c r="D175" s="175"/>
      <c r="E175" s="95"/>
      <c r="F175" s="95"/>
      <c r="G175" s="95"/>
      <c r="H175" s="95"/>
      <c r="I175" s="95"/>
      <c r="J175" s="95"/>
      <c r="K175" s="95"/>
      <c r="L175" s="95"/>
      <c r="M175" s="95"/>
      <c r="N175" s="95"/>
    </row>
    <row r="176" spans="1:17" x14ac:dyDescent="0.2">
      <c r="A176" s="172"/>
      <c r="B176" s="172"/>
      <c r="C176" s="172"/>
      <c r="D176" s="95"/>
      <c r="E176" s="96"/>
      <c r="F176" s="96"/>
      <c r="G176" s="96"/>
      <c r="H176" s="97"/>
      <c r="I176" s="97"/>
      <c r="J176" s="98"/>
      <c r="K176" s="97"/>
      <c r="L176" s="97"/>
      <c r="M176" s="96"/>
      <c r="N176" s="96"/>
    </row>
    <row r="177" spans="1:17" x14ac:dyDescent="0.2">
      <c r="A177" s="173" t="s">
        <v>6</v>
      </c>
      <c r="B177" s="173"/>
      <c r="C177" s="173"/>
      <c r="D177" s="95"/>
      <c r="E177" s="170" t="s">
        <v>4</v>
      </c>
      <c r="F177" s="170"/>
      <c r="G177" s="170"/>
      <c r="H177" s="170"/>
      <c r="I177" s="170"/>
      <c r="J177" s="98"/>
      <c r="K177" s="171" t="s">
        <v>7</v>
      </c>
      <c r="L177" s="171"/>
      <c r="M177" s="171"/>
      <c r="N177" s="171"/>
      <c r="O177" s="21"/>
      <c r="P177" s="21"/>
      <c r="Q177" s="21"/>
    </row>
    <row r="178" spans="1:17" x14ac:dyDescent="0.2">
      <c r="A178" s="167"/>
      <c r="B178" s="167"/>
      <c r="C178" s="167"/>
      <c r="D178" s="95"/>
      <c r="E178" s="95"/>
      <c r="F178" s="171" t="s">
        <v>5</v>
      </c>
      <c r="G178" s="171"/>
      <c r="H178" s="171"/>
      <c r="I178" s="98"/>
      <c r="J178" s="98"/>
      <c r="K178" s="171" t="s">
        <v>8</v>
      </c>
      <c r="L178" s="171"/>
      <c r="M178" s="171"/>
      <c r="N178" s="171"/>
      <c r="O178" s="21"/>
      <c r="P178" s="21"/>
      <c r="Q178" s="21"/>
    </row>
  </sheetData>
  <mergeCells count="37">
    <mergeCell ref="A178:C178"/>
    <mergeCell ref="A173:I173"/>
    <mergeCell ref="E177:I177"/>
    <mergeCell ref="F178:H178"/>
    <mergeCell ref="K177:N177"/>
    <mergeCell ref="K178:N178"/>
    <mergeCell ref="A176:C176"/>
    <mergeCell ref="A177:C177"/>
    <mergeCell ref="A174:D174"/>
    <mergeCell ref="A175:D175"/>
    <mergeCell ref="A1:G2"/>
    <mergeCell ref="H1:J2"/>
    <mergeCell ref="K1:N1"/>
    <mergeCell ref="K2:N2"/>
    <mergeCell ref="A3:B3"/>
    <mergeCell ref="C3:D3"/>
    <mergeCell ref="H3:N3"/>
    <mergeCell ref="C4:D4"/>
    <mergeCell ref="E4:G4"/>
    <mergeCell ref="H4:I4"/>
    <mergeCell ref="K4:N4"/>
    <mergeCell ref="B5:I5"/>
    <mergeCell ref="K5:N5"/>
    <mergeCell ref="A6:I7"/>
    <mergeCell ref="B8:D8"/>
    <mergeCell ref="H8:I8"/>
    <mergeCell ref="K6:N6"/>
    <mergeCell ref="J8:K8"/>
    <mergeCell ref="M8:N8"/>
    <mergeCell ref="J7:L7"/>
    <mergeCell ref="M7:N7"/>
    <mergeCell ref="J9:N9"/>
    <mergeCell ref="A9:A10"/>
    <mergeCell ref="B9:B10"/>
    <mergeCell ref="C9:C10"/>
    <mergeCell ref="D9:G9"/>
    <mergeCell ref="I9:I10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horizontalDpi="0" verticalDpi="0" r:id="rId1"/>
  <headerFooter>
    <oddHeader>&amp;F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marco</cp:lastModifiedBy>
  <cp:lastPrinted>2020-03-17T17:15:45Z</cp:lastPrinted>
  <dcterms:created xsi:type="dcterms:W3CDTF">2020-01-15T12:32:56Z</dcterms:created>
  <dcterms:modified xsi:type="dcterms:W3CDTF">2020-04-28T20:38:32Z</dcterms:modified>
</cp:coreProperties>
</file>