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0" yWindow="5688" windowWidth="20328" windowHeight="5232"/>
  </bookViews>
  <sheets>
    <sheet name="BM 04" sheetId="1" r:id="rId1"/>
    <sheet name="RELATÓRIO FOTOGRÁFICO" sheetId="4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04'!$A$1:$O$88</definedName>
    <definedName name="_xlnm.Print_Area" localSheetId="1">'RELATÓRIO FOTOGRÁFICO'!$A$1:$M$75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7" i="1"/>
  <c r="N83"/>
  <c r="M83"/>
  <c r="N63" l="1"/>
  <c r="M59"/>
  <c r="M58"/>
  <c r="N52"/>
  <c r="M52"/>
  <c r="N74"/>
  <c r="M70"/>
  <c r="N41"/>
  <c r="M41"/>
  <c r="M37"/>
  <c r="M38" s="1"/>
  <c r="N30"/>
  <c r="M30"/>
  <c r="M26"/>
  <c r="N23"/>
  <c r="N67"/>
  <c r="M67"/>
  <c r="N16"/>
  <c r="M60" l="1"/>
  <c r="M27"/>
  <c r="O81"/>
  <c r="K81"/>
  <c r="O80"/>
  <c r="K80"/>
  <c r="O79"/>
  <c r="N78"/>
  <c r="M78"/>
  <c r="L78"/>
  <c r="O76" s="1"/>
  <c r="O77"/>
  <c r="K77"/>
  <c r="M74"/>
  <c r="L74"/>
  <c r="O72" s="1"/>
  <c r="O73"/>
  <c r="O70"/>
  <c r="K70"/>
  <c r="O69"/>
  <c r="K69"/>
  <c r="O68"/>
  <c r="L67"/>
  <c r="O65" s="1"/>
  <c r="O66"/>
  <c r="K66"/>
  <c r="M63"/>
  <c r="L63"/>
  <c r="O61" s="1"/>
  <c r="O62"/>
  <c r="O59"/>
  <c r="K59"/>
  <c r="K58"/>
  <c r="O57"/>
  <c r="N56"/>
  <c r="M56"/>
  <c r="L56"/>
  <c r="O54" s="1"/>
  <c r="O55"/>
  <c r="K55"/>
  <c r="L52"/>
  <c r="O50" s="1"/>
  <c r="O51"/>
  <c r="K51"/>
  <c r="O48"/>
  <c r="K48"/>
  <c r="O47"/>
  <c r="K47"/>
  <c r="O46"/>
  <c r="N45"/>
  <c r="M45"/>
  <c r="L45"/>
  <c r="O43" s="1"/>
  <c r="O44"/>
  <c r="K33"/>
  <c r="L41"/>
  <c r="O39" s="1"/>
  <c r="O40"/>
  <c r="K40"/>
  <c r="K37"/>
  <c r="O36"/>
  <c r="K36"/>
  <c r="O35"/>
  <c r="N34"/>
  <c r="M34"/>
  <c r="L34"/>
  <c r="O32" s="1"/>
  <c r="O33"/>
  <c r="O29"/>
  <c r="K29"/>
  <c r="O26"/>
  <c r="O25"/>
  <c r="O24"/>
  <c r="K26"/>
  <c r="M23"/>
  <c r="L23"/>
  <c r="O21" s="1"/>
  <c r="N19"/>
  <c r="M19"/>
  <c r="N8"/>
  <c r="O58" l="1"/>
  <c r="O37"/>
  <c r="L16"/>
  <c r="O22" l="1"/>
  <c r="O14"/>
  <c r="L30" l="1"/>
  <c r="O28" s="1"/>
  <c r="L19" l="1"/>
  <c r="O17" l="1"/>
  <c r="M84" l="1"/>
  <c r="J2"/>
  <c r="N84" l="1"/>
</calcChain>
</file>

<file path=xl/sharedStrings.xml><?xml version="1.0" encoding="utf-8"?>
<sst xmlns="http://schemas.openxmlformats.org/spreadsheetml/2006/main" count="177" uniqueCount="78">
  <si>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</si>
  <si>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</si>
  <si>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</si>
  <si>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</si>
  <si>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</si>
  <si>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</si>
  <si>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</si>
  <si>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</si>
  <si>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PAVIMENTAÇÃO</t>
  </si>
  <si>
    <t>TOTAL  COM BDI INCLUSO</t>
  </si>
  <si>
    <t>Total</t>
  </si>
  <si>
    <t>Contratado</t>
  </si>
  <si>
    <t>No período</t>
  </si>
  <si>
    <t>SALDO</t>
  </si>
  <si>
    <t>Ordem de Serviço: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</si>
  <si>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</si>
  <si>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</si>
  <si>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</si>
  <si>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</si>
  <si>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</si>
  <si>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</si>
  <si>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</si>
  <si>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</si>
  <si>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</si>
  <si>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</si>
  <si>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</si>
  <si>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</si>
  <si>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Lúcio Flávio Araújo Costa</t>
  </si>
  <si>
    <t>Prefeito Municipal Itabaiana - PB</t>
  </si>
  <si>
    <t>M</t>
  </si>
  <si>
    <t>Anália Cristina Gonçalves de Carvalho</t>
  </si>
  <si>
    <t>Engenheira Civil</t>
  </si>
  <si>
    <t>Unidade Administrativa: Secretaria de Gestão e Planejamento</t>
  </si>
  <si>
    <t>RECUPERAÇÃO DA PAVIMENTAÇÃO DE DIVERSAS RUAS NO MUNICÍPIO</t>
  </si>
  <si>
    <t>Pregão Presencial:</t>
  </si>
  <si>
    <t>PP 000017/2022</t>
  </si>
  <si>
    <t>CATÃO BONGIOVI COMÉRCIO E SERVIÇOS EIRELI</t>
  </si>
  <si>
    <t>1</t>
  </si>
  <si>
    <t>01 - PRAÇA MANOEL JOAQUIM DE ARAÚJO</t>
  </si>
  <si>
    <t>2</t>
  </si>
  <si>
    <t>TERRAPLANAGEM</t>
  </si>
  <si>
    <t>2.1</t>
  </si>
  <si>
    <t>Escavação manual de vala ou cava em material de 1ª categoria, profundidade até 1,50m</t>
  </si>
  <si>
    <t>M3</t>
  </si>
  <si>
    <t>3</t>
  </si>
  <si>
    <t>3.1</t>
  </si>
  <si>
    <t>REASSENTAMENTO DE PARALELEPÍPEDOS, REJUNTAMENTO COM ARGAMASSA, COM REAPROVEITAMENTO DOS PARALELEPÍPEDOS - INCLUSO RETIRADA E COLOCAÇÃO DO MATERIAL.AF_12/2020</t>
  </si>
  <si>
    <t>FORNECIMENTO E APLICAÇÃO DE MEIO FIO EM PEDRA GRANÍTICA</t>
  </si>
  <si>
    <t>EXECUÇÃO DE PAVIMENTO EM PARALELEPÍPEDOS, REJUNTAMENTO COM ARGAMASSA TRAÇO 1:3 (CIMENTO E AREIA). AF_05/2020</t>
  </si>
  <si>
    <t>SINALIZAÇÃO VIÁRIA</t>
  </si>
  <si>
    <t>PINTURA DE MEIO-FIO COM TINTA BRANCA A BASE DE CAL (CAIAÇÃO). AF_05/2021</t>
  </si>
  <si>
    <t>2.2</t>
  </si>
  <si>
    <t>CONSTRUTORA:CATÃO BONGIOVI COMÉRCIO E SERVIÇOS EIRELI</t>
  </si>
  <si>
    <t>OBRA: RECUPERAÇÃO DA PAVIMENTAÇÃO DE DIVERSAS RUAS NO MUNICÍPIO</t>
  </si>
  <si>
    <t>PREGÃO PRESENCIAL: PP 000017/2022</t>
  </si>
  <si>
    <t>120 dias</t>
  </si>
  <si>
    <t>02 - RUA JOSÉ DIAS DE OLIVEIRA</t>
  </si>
  <si>
    <t>03 - RUA DUQUE DE CAXIAS</t>
  </si>
  <si>
    <t>04 - PRAÇA DO AÇUDE</t>
  </si>
  <si>
    <t>05 - RUA HILÁRIO MUNIZ DE ANDRADE (UBS BREJINHO)</t>
  </si>
  <si>
    <t>06 - RUA ALVANIZE FERNANDES (ENERGISA)</t>
  </si>
  <si>
    <t>07 - VILA VINTÉM</t>
  </si>
  <si>
    <t>0S 0004/2023</t>
  </si>
  <si>
    <t>ORDEM DE SERVIÇO: 0004/2023</t>
  </si>
  <si>
    <t>RELATÓRIO FOTOGRÁFICO BM 02</t>
  </si>
  <si>
    <t>Serviços Medidos: Terraplanagem; Pavimentação, Sinalização Viária.</t>
  </si>
  <si>
    <t>BM 04</t>
  </si>
  <si>
    <t>97 dias</t>
  </si>
  <si>
    <t>BOLETIM DE MEDIÇÃO 04</t>
  </si>
  <si>
    <t>24/03/2023 a 26/04/2023</t>
  </si>
  <si>
    <t>FOTO 01 - RUA ALVANIZE FERNANDES</t>
  </si>
  <si>
    <t>FOTO 02 - RUA ALVANIZE FERNANDES</t>
  </si>
  <si>
    <t>FOTO 03 - RUA ALVANIZE FERNANDES</t>
  </si>
  <si>
    <t>FOTO 04 -  RUA ALVANIZE FERNANDES</t>
  </si>
  <si>
    <t>FOTO 05 - RUA HILÁRIO MUNIZ DE ANDRADE</t>
  </si>
  <si>
    <t>FOTO 06 - RUA HILÁRIO MUNIZ DE ANDRADE</t>
  </si>
  <si>
    <t>FOTO 07 - RUA PRAÇA DO AÇUDE</t>
  </si>
  <si>
    <t>FOTO 08 - RUA PRAÇA DO AÇUDE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</si>
</sst>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1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36"/>
      <color theme="0" tint="-4.9989318521683403E-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10" fillId="0" borderId="0"/>
    <xf numFmtId="44" fontId="1" fillId="0" borderId="0" applyFont="0" applyFill="0" applyBorder="0" applyAlignment="0" applyProtection="0"/>
  </cellStyleXfs>
  <cellXfs count="187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vertical="center" wrapText="1"/>
    </xf>
    <xf numFmtId="4" fontId="3" fillId="0" borderId="15" xfId="0" applyNumberFormat="1" applyFont="1" applyBorder="1" applyAlignment="1">
      <alignment vertical="center" wrapText="1"/>
    </xf>
    <xf numFmtId="165" fontId="4" fillId="0" borderId="15" xfId="3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3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2" fontId="6" fillId="0" borderId="15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4" fillId="3" borderId="15" xfId="0" applyNumberFormat="1" applyFont="1" applyFill="1" applyBorder="1" applyAlignment="1">
      <alignment vertical="center" wrapText="1"/>
    </xf>
    <xf numFmtId="2" fontId="6" fillId="3" borderId="15" xfId="0" applyNumberFormat="1" applyFont="1" applyFill="1" applyBorder="1" applyAlignment="1">
      <alignment horizontal="right" vertical="center" wrapText="1"/>
    </xf>
    <xf numFmtId="4" fontId="6" fillId="3" borderId="15" xfId="0" applyNumberFormat="1" applyFont="1" applyFill="1" applyBorder="1" applyAlignment="1">
      <alignment horizontal="right" vertical="center" wrapText="1"/>
    </xf>
    <xf numFmtId="165" fontId="4" fillId="3" borderId="15" xfId="3" applyFont="1" applyFill="1" applyBorder="1" applyAlignment="1">
      <alignment vertical="center"/>
    </xf>
    <xf numFmtId="164" fontId="4" fillId="3" borderId="15" xfId="0" applyNumberFormat="1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/>
    </xf>
    <xf numFmtId="0" fontId="14" fillId="4" borderId="10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164" fontId="13" fillId="4" borderId="10" xfId="0" applyNumberFormat="1" applyFont="1" applyFill="1" applyBorder="1" applyAlignment="1">
      <alignment vertical="center"/>
    </xf>
    <xf numFmtId="164" fontId="2" fillId="3" borderId="15" xfId="0" applyNumberFormat="1" applyFont="1" applyFill="1" applyBorder="1" applyAlignment="1">
      <alignment vertical="center" wrapText="1"/>
    </xf>
    <xf numFmtId="164" fontId="4" fillId="3" borderId="1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1" fillId="4" borderId="15" xfId="0" applyFont="1" applyFill="1" applyBorder="1"/>
    <xf numFmtId="0" fontId="13" fillId="4" borderId="15" xfId="0" applyFont="1" applyFill="1" applyBorder="1" applyAlignment="1">
      <alignment vertical="center"/>
    </xf>
    <xf numFmtId="0" fontId="13" fillId="4" borderId="9" xfId="0" applyFont="1" applyFill="1" applyBorder="1" applyAlignment="1">
      <alignment vertical="center"/>
    </xf>
    <xf numFmtId="0" fontId="0" fillId="0" borderId="16" xfId="0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20" fillId="0" borderId="17" xfId="0" applyFont="1" applyFill="1" applyBorder="1" applyAlignment="1">
      <alignment horizontal="center" vertical="top" wrapText="1"/>
    </xf>
    <xf numFmtId="166" fontId="2" fillId="3" borderId="15" xfId="0" applyNumberFormat="1" applyFont="1" applyFill="1" applyBorder="1" applyAlignment="1">
      <alignment vertical="center" wrapText="1"/>
    </xf>
    <xf numFmtId="43" fontId="21" fillId="3" borderId="0" xfId="1" applyFont="1" applyFill="1" applyAlignment="1">
      <alignment vertical="center"/>
    </xf>
    <xf numFmtId="0" fontId="21" fillId="3" borderId="0" xfId="0" applyFont="1" applyFill="1"/>
    <xf numFmtId="0" fontId="21" fillId="3" borderId="0" xfId="0" applyFont="1" applyFill="1" applyAlignment="1">
      <alignment vertical="center"/>
    </xf>
    <xf numFmtId="10" fontId="21" fillId="3" borderId="0" xfId="2" applyNumberFormat="1" applyFont="1" applyFill="1" applyAlignment="1">
      <alignment vertical="center"/>
    </xf>
    <xf numFmtId="0" fontId="21" fillId="3" borderId="15" xfId="0" applyFont="1" applyFill="1" applyBorder="1"/>
    <xf numFmtId="49" fontId="2" fillId="2" borderId="15" xfId="0" applyNumberFormat="1" applyFont="1" applyFill="1" applyBorder="1" applyAlignment="1">
      <alignment horizontal="left" vertical="center"/>
    </xf>
    <xf numFmtId="49" fontId="2" fillId="3" borderId="15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vertical="center"/>
    </xf>
    <xf numFmtId="4" fontId="2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vertical="center"/>
    </xf>
    <xf numFmtId="43" fontId="21" fillId="3" borderId="15" xfId="1" applyFont="1" applyFill="1" applyBorder="1" applyAlignment="1">
      <alignment vertical="center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justify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vertical="center"/>
    </xf>
    <xf numFmtId="166" fontId="22" fillId="3" borderId="15" xfId="0" applyNumberFormat="1" applyFont="1" applyFill="1" applyBorder="1"/>
    <xf numFmtId="4" fontId="8" fillId="0" borderId="15" xfId="0" applyNumberFormat="1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right" vertical="center" wrapText="1"/>
    </xf>
    <xf numFmtId="4" fontId="8" fillId="0" borderId="15" xfId="0" applyNumberFormat="1" applyFont="1" applyBorder="1" applyAlignment="1">
      <alignment horizontal="right" vertical="center" wrapText="1"/>
    </xf>
    <xf numFmtId="4" fontId="8" fillId="0" borderId="15" xfId="0" applyNumberFormat="1" applyFont="1" applyBorder="1" applyAlignment="1">
      <alignment vertical="center" wrapText="1"/>
    </xf>
    <xf numFmtId="43" fontId="21" fillId="0" borderId="15" xfId="1" applyFont="1" applyBorder="1" applyAlignment="1">
      <alignment vertical="center"/>
    </xf>
    <xf numFmtId="49" fontId="4" fillId="0" borderId="15" xfId="0" applyNumberFormat="1" applyFont="1" applyBorder="1" applyAlignment="1">
      <alignment vertical="center" wrapText="1"/>
    </xf>
    <xf numFmtId="4" fontId="22" fillId="3" borderId="15" xfId="0" applyNumberFormat="1" applyFont="1" applyFill="1" applyBorder="1"/>
    <xf numFmtId="2" fontId="21" fillId="0" borderId="15" xfId="0" applyNumberFormat="1" applyFont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2" fillId="5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21" fillId="6" borderId="15" xfId="0" applyFont="1" applyFill="1" applyBorder="1" applyAlignment="1">
      <alignment vertical="center"/>
    </xf>
    <xf numFmtId="43" fontId="21" fillId="6" borderId="15" xfId="1" applyFont="1" applyFill="1" applyBorder="1"/>
    <xf numFmtId="165" fontId="4" fillId="6" borderId="15" xfId="3" applyFont="1" applyFill="1" applyBorder="1" applyAlignment="1">
      <alignment vertical="center"/>
    </xf>
    <xf numFmtId="164" fontId="4" fillId="6" borderId="15" xfId="3" applyNumberFormat="1" applyFont="1" applyFill="1" applyBorder="1" applyAlignment="1">
      <alignment vertical="center"/>
    </xf>
    <xf numFmtId="167" fontId="2" fillId="6" borderId="15" xfId="0" applyNumberFormat="1" applyFont="1" applyFill="1" applyBorder="1" applyAlignment="1">
      <alignment vertical="center"/>
    </xf>
    <xf numFmtId="167" fontId="0" fillId="0" borderId="0" xfId="0" applyNumberFormat="1"/>
    <xf numFmtId="14" fontId="0" fillId="0" borderId="0" xfId="0" applyNumberFormat="1"/>
    <xf numFmtId="164" fontId="4" fillId="3" borderId="15" xfId="0" applyNumberFormat="1" applyFont="1" applyFill="1" applyBorder="1" applyAlignment="1">
      <alignment horizontal="center" vertical="center" wrapText="1"/>
    </xf>
    <xf numFmtId="44" fontId="21" fillId="3" borderId="15" xfId="6" applyFont="1" applyFill="1" applyBorder="1" applyAlignment="1">
      <alignment vertical="center"/>
    </xf>
    <xf numFmtId="14" fontId="13" fillId="4" borderId="15" xfId="0" applyNumberFormat="1" applyFont="1" applyFill="1" applyBorder="1" applyAlignment="1">
      <alignment vertical="center"/>
    </xf>
    <xf numFmtId="0" fontId="13" fillId="4" borderId="15" xfId="0" applyFont="1" applyFill="1" applyBorder="1" applyAlignment="1">
      <alignment vertical="center" wrapText="1"/>
    </xf>
    <xf numFmtId="0" fontId="25" fillId="7" borderId="15" xfId="0" applyFont="1" applyFill="1" applyBorder="1" applyAlignment="1">
      <alignment horizontal="left" vertical="top" wrapText="1"/>
    </xf>
    <xf numFmtId="44" fontId="21" fillId="3" borderId="15" xfId="6" applyFont="1" applyFill="1" applyBorder="1" applyAlignment="1">
      <alignment horizontal="right" vertical="center"/>
    </xf>
    <xf numFmtId="4" fontId="27" fillId="9" borderId="15" xfId="0" applyNumberFormat="1" applyFont="1" applyFill="1" applyBorder="1" applyAlignment="1">
      <alignment vertical="center" wrapText="1"/>
    </xf>
    <xf numFmtId="0" fontId="25" fillId="0" borderId="18" xfId="0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/>
    </xf>
    <xf numFmtId="49" fontId="2" fillId="3" borderId="1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vertical="center"/>
    </xf>
    <xf numFmtId="4" fontId="2" fillId="3" borderId="14" xfId="0" applyNumberFormat="1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vertical="center"/>
    </xf>
    <xf numFmtId="4" fontId="27" fillId="0" borderId="15" xfId="0" applyNumberFormat="1" applyFont="1" applyFill="1" applyBorder="1" applyAlignment="1">
      <alignment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vertical="center"/>
    </xf>
    <xf numFmtId="2" fontId="6" fillId="0" borderId="12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165" fontId="4" fillId="0" borderId="12" xfId="3" applyFont="1" applyBorder="1" applyAlignment="1">
      <alignment vertical="center"/>
    </xf>
    <xf numFmtId="164" fontId="4" fillId="0" borderId="12" xfId="0" applyNumberFormat="1" applyFont="1" applyBorder="1" applyAlignment="1">
      <alignment vertical="center" wrapText="1"/>
    </xf>
    <xf numFmtId="164" fontId="4" fillId="3" borderId="12" xfId="0" applyNumberFormat="1" applyFont="1" applyFill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0" fontId="21" fillId="3" borderId="12" xfId="0" applyFont="1" applyFill="1" applyBorder="1"/>
    <xf numFmtId="2" fontId="6" fillId="3" borderId="14" xfId="0" applyNumberFormat="1" applyFont="1" applyFill="1" applyBorder="1" applyAlignment="1">
      <alignment horizontal="right" vertical="center" wrapText="1"/>
    </xf>
    <xf numFmtId="4" fontId="6" fillId="3" borderId="14" xfId="0" applyNumberFormat="1" applyFont="1" applyFill="1" applyBorder="1" applyAlignment="1">
      <alignment horizontal="right" vertical="center" wrapText="1"/>
    </xf>
    <xf numFmtId="165" fontId="4" fillId="3" borderId="14" xfId="3" applyFont="1" applyFill="1" applyBorder="1" applyAlignment="1">
      <alignment vertical="center"/>
    </xf>
    <xf numFmtId="164" fontId="4" fillId="3" borderId="14" xfId="0" applyNumberFormat="1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 wrapText="1"/>
    </xf>
    <xf numFmtId="0" fontId="25" fillId="0" borderId="15" xfId="0" applyFont="1" applyFill="1" applyBorder="1" applyAlignment="1">
      <alignment horizontal="left" vertical="top" wrapText="1"/>
    </xf>
    <xf numFmtId="167" fontId="22" fillId="10" borderId="15" xfId="0" applyNumberFormat="1" applyFont="1" applyFill="1" applyBorder="1"/>
    <xf numFmtId="4" fontId="3" fillId="0" borderId="15" xfId="0" applyNumberFormat="1" applyFont="1" applyFill="1" applyBorder="1" applyAlignment="1">
      <alignment vertical="center" wrapText="1"/>
    </xf>
    <xf numFmtId="1" fontId="30" fillId="5" borderId="15" xfId="0" applyNumberFormat="1" applyFont="1" applyFill="1" applyBorder="1" applyAlignment="1">
      <alignment vertical="center"/>
    </xf>
    <xf numFmtId="14" fontId="0" fillId="5" borderId="15" xfId="0" applyNumberFormat="1" applyFont="1" applyFill="1" applyBorder="1"/>
    <xf numFmtId="49" fontId="4" fillId="12" borderId="15" xfId="0" applyNumberFormat="1" applyFont="1" applyFill="1" applyBorder="1" applyAlignment="1">
      <alignment horizontal="left" vertical="center" wrapText="1"/>
    </xf>
    <xf numFmtId="4" fontId="27" fillId="12" borderId="15" xfId="0" applyNumberFormat="1" applyFont="1" applyFill="1" applyBorder="1" applyAlignment="1">
      <alignment vertical="center" wrapText="1"/>
    </xf>
    <xf numFmtId="4" fontId="3" fillId="12" borderId="12" xfId="0" applyNumberFormat="1" applyFont="1" applyFill="1" applyBorder="1" applyAlignment="1">
      <alignment vertical="center" wrapText="1"/>
    </xf>
    <xf numFmtId="49" fontId="4" fillId="9" borderId="15" xfId="0" applyNumberFormat="1" applyFont="1" applyFill="1" applyBorder="1" applyAlignment="1">
      <alignment horizontal="left" vertical="center" wrapText="1"/>
    </xf>
    <xf numFmtId="4" fontId="3" fillId="9" borderId="15" xfId="0" applyNumberFormat="1" applyFont="1" applyFill="1" applyBorder="1" applyAlignment="1">
      <alignment vertical="center" wrapText="1"/>
    </xf>
    <xf numFmtId="4" fontId="3" fillId="12" borderId="15" xfId="0" applyNumberFormat="1" applyFont="1" applyFill="1" applyBorder="1" applyAlignment="1">
      <alignment vertical="center" wrapText="1"/>
    </xf>
    <xf numFmtId="49" fontId="30" fillId="12" borderId="15" xfId="0" applyNumberFormat="1" applyFont="1" applyFill="1" applyBorder="1" applyAlignment="1">
      <alignment horizontal="left" vertical="center" wrapText="1"/>
    </xf>
    <xf numFmtId="14" fontId="13" fillId="11" borderId="15" xfId="0" applyNumberFormat="1" applyFont="1" applyFill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26" fillId="0" borderId="7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0" fontId="4" fillId="5" borderId="11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0" fillId="9" borderId="11" xfId="0" applyFill="1" applyBorder="1" applyAlignment="1">
      <alignment horizontal="center" vertical="center"/>
    </xf>
    <xf numFmtId="0" fontId="0" fillId="9" borderId="11" xfId="0" applyFont="1" applyFill="1" applyBorder="1" applyAlignment="1">
      <alignment horizontal="center" vertical="center"/>
    </xf>
    <xf numFmtId="166" fontId="11" fillId="4" borderId="15" xfId="0" applyNumberFormat="1" applyFont="1" applyFill="1" applyBorder="1" applyAlignment="1">
      <alignment horizontal="right" vertical="center"/>
    </xf>
    <xf numFmtId="0" fontId="11" fillId="4" borderId="15" xfId="0" applyFont="1" applyFill="1" applyBorder="1" applyAlignment="1">
      <alignment horizontal="right" vertical="center"/>
    </xf>
    <xf numFmtId="164" fontId="4" fillId="0" borderId="15" xfId="0" applyNumberFormat="1" applyFont="1" applyBorder="1" applyAlignment="1">
      <alignment horizontal="left" vertical="center"/>
    </xf>
    <xf numFmtId="164" fontId="13" fillId="4" borderId="10" xfId="0" applyNumberFormat="1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center" vertical="center"/>
    </xf>
    <xf numFmtId="165" fontId="3" fillId="3" borderId="12" xfId="3" applyFont="1" applyFill="1" applyBorder="1" applyAlignment="1">
      <alignment horizontal="center" vertical="center"/>
    </xf>
    <xf numFmtId="165" fontId="3" fillId="3" borderId="13" xfId="3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5" fontId="3" fillId="3" borderId="15" xfId="3" applyFont="1" applyFill="1" applyBorder="1" applyAlignment="1">
      <alignment horizontal="center" vertical="center"/>
    </xf>
    <xf numFmtId="0" fontId="23" fillId="4" borderId="15" xfId="0" applyFont="1" applyFill="1" applyBorder="1" applyAlignment="1">
      <alignment horizontal="center" vertical="center"/>
    </xf>
    <xf numFmtId="164" fontId="13" fillId="4" borderId="15" xfId="0" applyNumberFormat="1" applyFont="1" applyFill="1" applyBorder="1" applyAlignment="1">
      <alignment horizontal="center" vertical="center" wrapText="1"/>
    </xf>
    <xf numFmtId="4" fontId="28" fillId="4" borderId="15" xfId="5" applyNumberFormat="1" applyFont="1" applyFill="1" applyBorder="1" applyAlignment="1">
      <alignment horizontal="center" vertical="center"/>
    </xf>
    <xf numFmtId="0" fontId="28" fillId="4" borderId="15" xfId="5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5" fontId="3" fillId="3" borderId="12" xfId="3" applyFont="1" applyFill="1" applyBorder="1" applyAlignment="1">
      <alignment horizontal="center" vertical="center" wrapText="1"/>
    </xf>
    <xf numFmtId="165" fontId="3" fillId="3" borderId="13" xfId="3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2" fillId="6" borderId="15" xfId="0" applyNumberFormat="1" applyFont="1" applyFill="1" applyBorder="1" applyAlignment="1">
      <alignment horizontal="right" vertical="center"/>
    </xf>
    <xf numFmtId="0" fontId="4" fillId="6" borderId="15" xfId="0" applyFont="1" applyFill="1" applyBorder="1" applyAlignment="1">
      <alignment vertical="center"/>
    </xf>
    <xf numFmtId="165" fontId="29" fillId="8" borderId="0" xfId="3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8" fillId="0" borderId="15" xfId="4" applyFont="1" applyBorder="1" applyAlignment="1">
      <alignment horizontal="center" vertical="center"/>
    </xf>
    <xf numFmtId="0" fontId="15" fillId="4" borderId="15" xfId="0" applyFont="1" applyFill="1" applyBorder="1" applyAlignment="1">
      <alignment horizontal="left"/>
    </xf>
    <xf numFmtId="0" fontId="15" fillId="4" borderId="15" xfId="0" applyFont="1" applyFill="1" applyBorder="1" applyAlignment="1">
      <alignment horizontal="center"/>
    </xf>
    <xf numFmtId="0" fontId="16" fillId="4" borderId="15" xfId="0" applyFont="1" applyFill="1" applyBorder="1" applyAlignment="1"/>
    <xf numFmtId="0" fontId="16" fillId="4" borderId="15" xfId="0" applyFont="1" applyFill="1" applyBorder="1" applyAlignment="1">
      <alignment horizontal="left"/>
    </xf>
    <xf numFmtId="0" fontId="17" fillId="4" borderId="15" xfId="0" applyFont="1" applyFill="1" applyBorder="1" applyAlignment="1">
      <alignment horizontal="left"/>
    </xf>
  </cellXfs>
  <cellStyles count="7">
    <cellStyle name="Moeda" xfId="6" builtinId="4"/>
    <cellStyle name="Normal" xfId="0" builtinId="0"/>
    <cellStyle name="Normal 5" xfId="4"/>
    <cellStyle name="Normal 5 2" xfId="5"/>
    <cellStyle name="Porcentagem" xfId="2" builtinId="5"/>
    <cellStyle name="Separador de milhares" xfId="1" builtinId="3"/>
    <cellStyle name="Vírgula 2" xfId="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200">
            <a:effectLst/>
          </a:endParaRPr>
        </a:p>
        <a:p>
          <a:pPr algn="ctr"/>
          <a:r>
            <a:rPr lang="pt-B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GESTÃO E PLANEJAMENTO</a:t>
          </a:r>
          <a:endParaRPr lang="pt-BR" sz="1200">
            <a:effectLst/>
          </a:endParaRPr>
        </a:p>
        <a:p>
          <a:pPr algn="ctr"/>
          <a:r>
            <a:rPr lang="pt-B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2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5</xdr:row>
      <xdr:rowOff>38100</xdr:rowOff>
    </xdr:from>
    <xdr:to>
      <xdr:col>5</xdr:col>
      <xdr:colOff>784860</xdr:colOff>
      <xdr:row>19</xdr:row>
      <xdr:rowOff>121920</xdr:rowOff>
    </xdr:to>
    <xdr:pic>
      <xdr:nvPicPr>
        <xdr:cNvPr id="22" name="Imagem 21" descr="WhatsApp Image 2023-04-26 at 10.58.11 (3)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" y="1973580"/>
          <a:ext cx="3924300" cy="2644140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</xdr:colOff>
      <xdr:row>5</xdr:row>
      <xdr:rowOff>38100</xdr:rowOff>
    </xdr:from>
    <xdr:to>
      <xdr:col>12</xdr:col>
      <xdr:colOff>541020</xdr:colOff>
      <xdr:row>19</xdr:row>
      <xdr:rowOff>129540</xdr:rowOff>
    </xdr:to>
    <xdr:pic>
      <xdr:nvPicPr>
        <xdr:cNvPr id="23" name="Imagem 22" descr="WhatsApp Image 2023-04-26 at 10.58.11 (8).jpe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07180" y="1973580"/>
          <a:ext cx="4145280" cy="265176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21</xdr:row>
      <xdr:rowOff>53340</xdr:rowOff>
    </xdr:from>
    <xdr:to>
      <xdr:col>5</xdr:col>
      <xdr:colOff>754380</xdr:colOff>
      <xdr:row>37</xdr:row>
      <xdr:rowOff>129540</xdr:rowOff>
    </xdr:to>
    <xdr:pic>
      <xdr:nvPicPr>
        <xdr:cNvPr id="24" name="Imagem 23" descr="WhatsApp Image 2023-04-26 at 10.58.11 (7).jpe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" y="4930140"/>
          <a:ext cx="3893820" cy="300228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21</xdr:row>
      <xdr:rowOff>38100</xdr:rowOff>
    </xdr:from>
    <xdr:to>
      <xdr:col>12</xdr:col>
      <xdr:colOff>571500</xdr:colOff>
      <xdr:row>37</xdr:row>
      <xdr:rowOff>121920</xdr:rowOff>
    </xdr:to>
    <xdr:pic>
      <xdr:nvPicPr>
        <xdr:cNvPr id="25" name="Imagem 24" descr="WhatsApp Image 2023-04-26 at 10.58.11 (6)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30040" y="4914900"/>
          <a:ext cx="4152900" cy="300990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39</xdr:row>
      <xdr:rowOff>22860</xdr:rowOff>
    </xdr:from>
    <xdr:to>
      <xdr:col>5</xdr:col>
      <xdr:colOff>754380</xdr:colOff>
      <xdr:row>55</xdr:row>
      <xdr:rowOff>160020</xdr:rowOff>
    </xdr:to>
    <xdr:pic>
      <xdr:nvPicPr>
        <xdr:cNvPr id="26" name="Imagem 25" descr="WhatsApp Image 2023-04-14 at 10.56.59 (8).jpe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720" y="8206740"/>
          <a:ext cx="3909060" cy="306324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39</xdr:row>
      <xdr:rowOff>45720</xdr:rowOff>
    </xdr:from>
    <xdr:to>
      <xdr:col>12</xdr:col>
      <xdr:colOff>548640</xdr:colOff>
      <xdr:row>55</xdr:row>
      <xdr:rowOff>114300</xdr:rowOff>
    </xdr:to>
    <xdr:pic>
      <xdr:nvPicPr>
        <xdr:cNvPr id="27" name="Imagem 26" descr="WhatsApp Image 2023-04-14 at 10.56.59 (9).jpe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91940" y="8229600"/>
          <a:ext cx="4168140" cy="299466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57</xdr:row>
      <xdr:rowOff>53340</xdr:rowOff>
    </xdr:from>
    <xdr:to>
      <xdr:col>5</xdr:col>
      <xdr:colOff>746760</xdr:colOff>
      <xdr:row>73</xdr:row>
      <xdr:rowOff>114300</xdr:rowOff>
    </xdr:to>
    <xdr:pic>
      <xdr:nvPicPr>
        <xdr:cNvPr id="31" name="Imagem 30" descr="WhatsApp Image 2023-04-26 at 10.58.11 (10).jpe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" y="11544300"/>
          <a:ext cx="3886200" cy="2987040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</xdr:colOff>
      <xdr:row>57</xdr:row>
      <xdr:rowOff>43814</xdr:rowOff>
    </xdr:from>
    <xdr:to>
      <xdr:col>12</xdr:col>
      <xdr:colOff>571500</xdr:colOff>
      <xdr:row>73</xdr:row>
      <xdr:rowOff>114300</xdr:rowOff>
    </xdr:to>
    <xdr:pic>
      <xdr:nvPicPr>
        <xdr:cNvPr id="32" name="Imagem 31" descr="WhatsApp Image 2023-04-26 at 10.58.11 (9).jpe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99560" y="11534774"/>
          <a:ext cx="4183380" cy="29965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88"/>
  <sheetViews>
    <sheetView tabSelected="1" view="pageBreakPreview" zoomScale="90" zoomScaleNormal="90" zoomScaleSheetLayoutView="90" workbookViewId="0">
      <selection activeCell="N8" sqref="N8:O8"/>
    </sheetView>
  </sheetViews>
  <sheetFormatPr defaultRowHeight="14.4"/>
  <cols>
    <col min="1" max="1" width="9.33203125" customWidth="1"/>
    <col min="2" max="2" width="72.109375" customWidth="1"/>
    <col min="3" max="3" width="8.33203125" customWidth="1"/>
    <col min="4" max="4" width="11" customWidth="1"/>
    <col min="5" max="5" width="14" customWidth="1"/>
    <col min="6" max="6" width="0" hidden="1" customWidth="1"/>
    <col min="7" max="7" width="9.44140625" customWidth="1"/>
    <col min="8" max="8" width="5.33203125" hidden="1" customWidth="1"/>
    <col min="9" max="9" width="13.33203125" customWidth="1"/>
    <col min="10" max="10" width="10.44140625" customWidth="1"/>
    <col min="11" max="11" width="9.33203125" customWidth="1"/>
    <col min="12" max="12" width="14" customWidth="1"/>
    <col min="13" max="13" width="13.109375" customWidth="1"/>
    <col min="14" max="14" width="14.88671875" customWidth="1"/>
    <col min="15" max="15" width="14.77734375" bestFit="1" customWidth="1"/>
    <col min="17" max="17" width="13.5546875" bestFit="1" customWidth="1"/>
    <col min="19" max="20" width="11.5546875" bestFit="1" customWidth="1"/>
  </cols>
  <sheetData>
    <row r="1" spans="1:20" ht="24.75" customHeight="1">
      <c r="A1" s="149"/>
      <c r="B1" s="150"/>
      <c r="C1" s="156" t="s">
        <v>66</v>
      </c>
      <c r="D1" s="156"/>
      <c r="E1" s="156"/>
      <c r="F1" s="156"/>
      <c r="G1" s="156"/>
      <c r="H1" s="156"/>
      <c r="I1" s="156"/>
      <c r="J1" s="157" t="s">
        <v>17</v>
      </c>
      <c r="K1" s="157"/>
      <c r="L1" s="157"/>
      <c r="M1" s="157"/>
      <c r="N1" s="157"/>
      <c r="O1" s="157"/>
    </row>
    <row r="2" spans="1:20" ht="43.5" customHeight="1">
      <c r="A2" s="151"/>
      <c r="B2" s="152"/>
      <c r="C2" s="156"/>
      <c r="D2" s="156"/>
      <c r="E2" s="156"/>
      <c r="F2" s="156"/>
      <c r="G2" s="156"/>
      <c r="H2" s="156"/>
      <c r="I2" s="156"/>
      <c r="J2" s="158">
        <f>M83</f>
        <v>49734.999999999993</v>
      </c>
      <c r="K2" s="159"/>
      <c r="L2" s="159"/>
      <c r="M2" s="159"/>
      <c r="N2" s="159"/>
      <c r="O2" s="159"/>
    </row>
    <row r="3" spans="1:20">
      <c r="A3" s="122" t="s">
        <v>32</v>
      </c>
      <c r="B3" s="123"/>
      <c r="C3" s="124" t="s">
        <v>14</v>
      </c>
      <c r="D3" s="124"/>
      <c r="E3" s="112" t="s">
        <v>62</v>
      </c>
      <c r="F3" s="68"/>
      <c r="G3" s="68"/>
      <c r="H3" s="68"/>
      <c r="I3" s="113">
        <v>44945</v>
      </c>
      <c r="J3" s="138"/>
      <c r="K3" s="138"/>
      <c r="L3" s="138"/>
      <c r="M3" s="138"/>
      <c r="N3" s="138"/>
      <c r="O3" s="138"/>
    </row>
    <row r="4" spans="1:20">
      <c r="A4" s="35" t="s">
        <v>15</v>
      </c>
      <c r="B4" s="36" t="s">
        <v>68</v>
      </c>
      <c r="C4" s="124" t="s">
        <v>34</v>
      </c>
      <c r="D4" s="124"/>
      <c r="E4" s="133" t="s">
        <v>35</v>
      </c>
      <c r="F4" s="134"/>
      <c r="G4" s="135"/>
      <c r="H4" s="68"/>
      <c r="I4" s="69"/>
      <c r="J4" s="4"/>
      <c r="K4" s="139" t="s">
        <v>21</v>
      </c>
      <c r="L4" s="139"/>
      <c r="M4" s="2"/>
      <c r="N4" s="163" t="s">
        <v>55</v>
      </c>
      <c r="O4" s="164"/>
    </row>
    <row r="5" spans="1:20">
      <c r="A5" s="35" t="s">
        <v>16</v>
      </c>
      <c r="B5" s="81" t="s">
        <v>33</v>
      </c>
      <c r="C5" s="2"/>
      <c r="D5" s="1"/>
      <c r="E5" s="2"/>
      <c r="F5" s="3"/>
      <c r="G5" s="3"/>
      <c r="H5" s="3"/>
      <c r="I5" s="2"/>
      <c r="J5" s="4"/>
      <c r="K5" s="144" t="s">
        <v>22</v>
      </c>
      <c r="L5" s="144"/>
      <c r="M5" s="33"/>
      <c r="N5" s="140" t="s">
        <v>67</v>
      </c>
      <c r="O5" s="141"/>
    </row>
    <row r="6" spans="1:20">
      <c r="A6" s="125" t="s">
        <v>65</v>
      </c>
      <c r="B6" s="126"/>
      <c r="C6" s="127"/>
      <c r="D6" s="1"/>
      <c r="E6" s="2"/>
      <c r="F6" s="3"/>
      <c r="G6" s="3"/>
      <c r="H6" s="3"/>
      <c r="I6" s="2"/>
      <c r="J6" s="4"/>
      <c r="K6" s="160" t="s">
        <v>23</v>
      </c>
      <c r="L6" s="160"/>
      <c r="M6" s="32"/>
      <c r="N6" s="162">
        <v>282787.05</v>
      </c>
      <c r="O6" s="162"/>
    </row>
    <row r="7" spans="1:20">
      <c r="A7" s="128"/>
      <c r="B7" s="129"/>
      <c r="C7" s="130"/>
      <c r="D7" s="6"/>
      <c r="E7" s="5"/>
      <c r="F7" s="7"/>
      <c r="G7" s="7"/>
      <c r="H7" s="7"/>
      <c r="I7" s="5"/>
      <c r="J7" s="8"/>
      <c r="K7" s="144" t="s">
        <v>24</v>
      </c>
      <c r="L7" s="144"/>
      <c r="M7" s="144"/>
      <c r="N7" s="161">
        <f>58970.69+64888.75+39267.45+49735</f>
        <v>212861.89</v>
      </c>
      <c r="O7" s="162"/>
    </row>
    <row r="8" spans="1:20">
      <c r="A8" s="26" t="s">
        <v>18</v>
      </c>
      <c r="B8" s="26" t="s">
        <v>36</v>
      </c>
      <c r="C8" s="26" t="s">
        <v>19</v>
      </c>
      <c r="D8" s="80">
        <v>45009</v>
      </c>
      <c r="E8" s="121">
        <v>45042</v>
      </c>
      <c r="F8" s="27"/>
      <c r="G8" s="27"/>
      <c r="H8" s="27"/>
      <c r="I8" s="28"/>
      <c r="J8" s="29"/>
      <c r="K8" s="145" t="s">
        <v>20</v>
      </c>
      <c r="L8" s="145"/>
      <c r="M8" s="28"/>
      <c r="N8" s="142">
        <f>N6-N7</f>
        <v>69925.159999999974</v>
      </c>
      <c r="O8" s="143"/>
    </row>
    <row r="9" spans="1:20">
      <c r="A9" s="155" t="s">
        <v>4</v>
      </c>
      <c r="B9" s="153" t="s">
        <v>5</v>
      </c>
      <c r="C9" s="147" t="s">
        <v>2</v>
      </c>
      <c r="D9" s="167" t="s">
        <v>3</v>
      </c>
      <c r="E9" s="136" t="s">
        <v>0</v>
      </c>
      <c r="F9" s="136"/>
      <c r="G9" s="137"/>
      <c r="H9" s="136"/>
      <c r="I9" s="136"/>
      <c r="J9" s="136"/>
      <c r="K9" s="165" t="s">
        <v>13</v>
      </c>
      <c r="L9" s="15"/>
      <c r="M9" s="17" t="s">
        <v>1</v>
      </c>
      <c r="N9" s="18"/>
      <c r="O9" s="165" t="s">
        <v>13</v>
      </c>
      <c r="S9" s="77"/>
      <c r="T9" s="77"/>
    </row>
    <row r="10" spans="1:20" ht="9.75" customHeight="1">
      <c r="A10" s="155"/>
      <c r="B10" s="154"/>
      <c r="C10" s="148"/>
      <c r="D10" s="168"/>
      <c r="E10" s="146" t="s">
        <v>11</v>
      </c>
      <c r="F10" s="16"/>
      <c r="G10" s="131" t="s">
        <v>25</v>
      </c>
      <c r="H10" s="43"/>
      <c r="I10" s="146" t="s">
        <v>12</v>
      </c>
      <c r="J10" s="169" t="s">
        <v>10</v>
      </c>
      <c r="K10" s="166"/>
      <c r="L10" s="147" t="s">
        <v>11</v>
      </c>
      <c r="M10" s="137" t="s">
        <v>12</v>
      </c>
      <c r="N10" s="137" t="s">
        <v>10</v>
      </c>
      <c r="O10" s="166"/>
      <c r="S10" s="77"/>
      <c r="T10" s="77"/>
    </row>
    <row r="11" spans="1:20" ht="11.25" customHeight="1">
      <c r="A11" s="155"/>
      <c r="B11" s="154"/>
      <c r="C11" s="148"/>
      <c r="D11" s="168"/>
      <c r="E11" s="146"/>
      <c r="F11" s="44"/>
      <c r="G11" s="131"/>
      <c r="H11" s="43"/>
      <c r="I11" s="146"/>
      <c r="J11" s="169"/>
      <c r="K11" s="166"/>
      <c r="L11" s="148"/>
      <c r="M11" s="146"/>
      <c r="N11" s="146"/>
      <c r="O11" s="166"/>
    </row>
    <row r="12" spans="1:20" ht="10.5" customHeight="1">
      <c r="A12" s="147"/>
      <c r="B12" s="154"/>
      <c r="C12" s="148"/>
      <c r="D12" s="168"/>
      <c r="E12" s="146"/>
      <c r="F12" s="45"/>
      <c r="G12" s="132"/>
      <c r="H12" s="46">
        <v>0.94</v>
      </c>
      <c r="I12" s="146"/>
      <c r="J12" s="169"/>
      <c r="K12" s="166"/>
      <c r="L12" s="148"/>
      <c r="M12" s="146"/>
      <c r="N12" s="146"/>
      <c r="O12" s="166"/>
    </row>
    <row r="13" spans="1:20" ht="15" customHeight="1">
      <c r="A13" s="178" t="s">
        <v>38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</row>
    <row r="14" spans="1:20">
      <c r="A14" s="48" t="s">
        <v>37</v>
      </c>
      <c r="B14" s="49" t="s">
        <v>40</v>
      </c>
      <c r="C14" s="50"/>
      <c r="D14" s="51"/>
      <c r="E14" s="49"/>
      <c r="F14" s="52"/>
      <c r="G14" s="22"/>
      <c r="H14" s="23">
        <v>258.52999999999997</v>
      </c>
      <c r="I14" s="24"/>
      <c r="J14" s="25"/>
      <c r="K14" s="30"/>
      <c r="L14" s="21"/>
      <c r="M14" s="21"/>
      <c r="N14" s="21"/>
      <c r="O14" s="59">
        <f>L16</f>
        <v>7914.93</v>
      </c>
    </row>
    <row r="15" spans="1:20" ht="26.4">
      <c r="A15" s="114" t="s">
        <v>6</v>
      </c>
      <c r="B15" s="82" t="s">
        <v>42</v>
      </c>
      <c r="C15" s="56" t="s">
        <v>43</v>
      </c>
      <c r="D15" s="60">
        <v>57.19</v>
      </c>
      <c r="E15" s="60">
        <v>138.4</v>
      </c>
      <c r="F15" s="58"/>
      <c r="G15" s="61">
        <v>138.4</v>
      </c>
      <c r="H15" s="62">
        <v>1664.68</v>
      </c>
      <c r="I15" s="63">
        <v>0</v>
      </c>
      <c r="J15" s="63">
        <v>138.4</v>
      </c>
      <c r="K15" s="78">
        <v>0</v>
      </c>
      <c r="L15" s="9">
        <v>7914.93</v>
      </c>
      <c r="M15" s="9">
        <v>0</v>
      </c>
      <c r="N15" s="9">
        <v>7914.93</v>
      </c>
      <c r="O15" s="83">
        <v>0</v>
      </c>
    </row>
    <row r="16" spans="1:20">
      <c r="A16" s="54"/>
      <c r="B16" s="55"/>
      <c r="C16" s="56"/>
      <c r="D16" s="57"/>
      <c r="E16" s="57"/>
      <c r="F16" s="58"/>
      <c r="G16" s="58"/>
      <c r="H16" s="64"/>
      <c r="I16" s="9"/>
      <c r="J16" s="10"/>
      <c r="K16" s="78"/>
      <c r="L16" s="11">
        <f>L15</f>
        <v>7914.93</v>
      </c>
      <c r="M16" s="115">
        <v>0</v>
      </c>
      <c r="N16" s="11">
        <f>L16</f>
        <v>7914.93</v>
      </c>
      <c r="O16" s="47"/>
    </row>
    <row r="17" spans="1:19">
      <c r="A17" s="48" t="s">
        <v>39</v>
      </c>
      <c r="B17" s="49" t="s">
        <v>8</v>
      </c>
      <c r="C17" s="50"/>
      <c r="D17" s="51"/>
      <c r="E17" s="49"/>
      <c r="F17" s="52"/>
      <c r="G17" s="52"/>
      <c r="H17" s="53"/>
      <c r="I17" s="21"/>
      <c r="J17" s="25"/>
      <c r="K17" s="30"/>
      <c r="L17" s="23"/>
      <c r="M17" s="21"/>
      <c r="N17" s="21"/>
      <c r="O17" s="42">
        <f>N19</f>
        <v>51055.76</v>
      </c>
    </row>
    <row r="18" spans="1:19" ht="39.6">
      <c r="A18" s="114" t="s">
        <v>41</v>
      </c>
      <c r="B18" s="85" t="s">
        <v>46</v>
      </c>
      <c r="C18" s="56" t="s">
        <v>7</v>
      </c>
      <c r="D18" s="57">
        <v>73.78</v>
      </c>
      <c r="E18" s="57">
        <v>692</v>
      </c>
      <c r="F18" s="58"/>
      <c r="G18" s="61">
        <v>692</v>
      </c>
      <c r="H18" s="64"/>
      <c r="I18" s="9">
        <v>0</v>
      </c>
      <c r="J18" s="9">
        <v>692</v>
      </c>
      <c r="K18" s="31">
        <v>0</v>
      </c>
      <c r="L18" s="9">
        <v>51055.76</v>
      </c>
      <c r="M18" s="9">
        <v>0</v>
      </c>
      <c r="N18" s="9">
        <v>51055.76</v>
      </c>
      <c r="O18" s="79">
        <v>0</v>
      </c>
    </row>
    <row r="19" spans="1:19">
      <c r="A19" s="92"/>
      <c r="B19" s="93"/>
      <c r="C19" s="94"/>
      <c r="D19" s="95"/>
      <c r="E19" s="95"/>
      <c r="F19" s="96"/>
      <c r="G19" s="97"/>
      <c r="H19" s="98"/>
      <c r="I19" s="99"/>
      <c r="J19" s="100"/>
      <c r="K19" s="101"/>
      <c r="L19" s="102">
        <f>SUM(L18:L18)</f>
        <v>51055.76</v>
      </c>
      <c r="M19" s="116">
        <f t="shared" ref="M19:N19" si="0">SUM(M18:M18)</f>
        <v>0</v>
      </c>
      <c r="N19" s="102">
        <f t="shared" si="0"/>
        <v>51055.76</v>
      </c>
      <c r="O19" s="103"/>
    </row>
    <row r="20" spans="1:19" ht="15" customHeight="1">
      <c r="A20" s="178" t="s">
        <v>56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</row>
    <row r="21" spans="1:19" ht="15" customHeight="1">
      <c r="A21" s="48" t="s">
        <v>37</v>
      </c>
      <c r="B21" s="49" t="s">
        <v>40</v>
      </c>
      <c r="C21" s="50"/>
      <c r="D21" s="51"/>
      <c r="E21" s="49"/>
      <c r="F21" s="52"/>
      <c r="G21" s="22"/>
      <c r="H21" s="23">
        <v>258.52999999999997</v>
      </c>
      <c r="I21" s="24"/>
      <c r="J21" s="25"/>
      <c r="K21" s="30"/>
      <c r="L21" s="21"/>
      <c r="M21" s="21"/>
      <c r="N21" s="21"/>
      <c r="O21" s="59">
        <f>L23</f>
        <v>2327.58</v>
      </c>
    </row>
    <row r="22" spans="1:19" ht="15" customHeight="1">
      <c r="A22" s="114" t="s">
        <v>6</v>
      </c>
      <c r="B22" s="82" t="s">
        <v>42</v>
      </c>
      <c r="C22" s="56" t="s">
        <v>43</v>
      </c>
      <c r="D22" s="60">
        <v>57.19</v>
      </c>
      <c r="E22" s="60">
        <v>40.700000000000003</v>
      </c>
      <c r="F22" s="58"/>
      <c r="G22" s="61">
        <v>40.700000000000003</v>
      </c>
      <c r="H22" s="62">
        <v>1664.68</v>
      </c>
      <c r="I22" s="63">
        <v>0</v>
      </c>
      <c r="J22" s="63">
        <v>40.700000000000003</v>
      </c>
      <c r="K22" s="78">
        <v>0</v>
      </c>
      <c r="L22" s="9">
        <v>2327.58</v>
      </c>
      <c r="M22" s="9">
        <v>0</v>
      </c>
      <c r="N22" s="9">
        <v>2327.58</v>
      </c>
      <c r="O22" s="83">
        <f>L22-N22</f>
        <v>0</v>
      </c>
    </row>
    <row r="23" spans="1:19" ht="15" customHeight="1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78"/>
      <c r="L23" s="11">
        <f>SUM(L22:L22)</f>
        <v>2327.58</v>
      </c>
      <c r="M23" s="119">
        <f t="shared" ref="M23" si="1">SUM(M22:M22)</f>
        <v>0</v>
      </c>
      <c r="N23" s="11">
        <f>SUM(N22:N22)</f>
        <v>2327.58</v>
      </c>
      <c r="O23" s="47"/>
    </row>
    <row r="24" spans="1:19">
      <c r="A24" s="86" t="s">
        <v>39</v>
      </c>
      <c r="B24" s="87" t="s">
        <v>8</v>
      </c>
      <c r="C24" s="88"/>
      <c r="D24" s="89"/>
      <c r="E24" s="87"/>
      <c r="F24" s="90"/>
      <c r="G24" s="104"/>
      <c r="H24" s="105"/>
      <c r="I24" s="106"/>
      <c r="J24" s="107"/>
      <c r="K24" s="108"/>
      <c r="L24" s="21"/>
      <c r="M24" s="21"/>
      <c r="N24" s="21"/>
      <c r="O24" s="42">
        <f>L27</f>
        <v>18265.68</v>
      </c>
    </row>
    <row r="25" spans="1:19">
      <c r="A25" s="114" t="s">
        <v>41</v>
      </c>
      <c r="B25" s="109" t="s">
        <v>47</v>
      </c>
      <c r="C25" s="56" t="s">
        <v>29</v>
      </c>
      <c r="D25" s="60">
        <v>30.05</v>
      </c>
      <c r="E25" s="60">
        <v>48</v>
      </c>
      <c r="F25" s="58"/>
      <c r="G25" s="62">
        <v>48</v>
      </c>
      <c r="H25" s="64"/>
      <c r="I25" s="62">
        <v>0</v>
      </c>
      <c r="J25" s="62">
        <v>48</v>
      </c>
      <c r="K25" s="31">
        <v>0</v>
      </c>
      <c r="L25" s="9">
        <v>1442.17</v>
      </c>
      <c r="M25" s="9">
        <v>0</v>
      </c>
      <c r="N25" s="9">
        <v>1442.17</v>
      </c>
      <c r="O25" s="79">
        <f>L25-N25</f>
        <v>0</v>
      </c>
      <c r="S25" s="14"/>
    </row>
    <row r="26" spans="1:19" ht="26.4">
      <c r="A26" s="114" t="s">
        <v>51</v>
      </c>
      <c r="B26" s="109" t="s">
        <v>48</v>
      </c>
      <c r="C26" s="56" t="s">
        <v>7</v>
      </c>
      <c r="D26" s="60">
        <v>82.67</v>
      </c>
      <c r="E26" s="60">
        <v>203.5</v>
      </c>
      <c r="F26" s="58"/>
      <c r="G26" s="62">
        <v>153.5</v>
      </c>
      <c r="H26" s="64"/>
      <c r="I26" s="62">
        <v>0</v>
      </c>
      <c r="J26" s="62">
        <v>203.5</v>
      </c>
      <c r="K26" s="31">
        <f>E26-J26</f>
        <v>0</v>
      </c>
      <c r="L26" s="9">
        <v>16823.509999999998</v>
      </c>
      <c r="M26" s="9">
        <f>I26*D26</f>
        <v>0</v>
      </c>
      <c r="N26" s="9">
        <v>16823.509999999998</v>
      </c>
      <c r="O26" s="79">
        <f>L26-N26</f>
        <v>0</v>
      </c>
      <c r="S26" s="14"/>
    </row>
    <row r="27" spans="1:19">
      <c r="A27" s="54"/>
      <c r="B27" s="65"/>
      <c r="C27" s="56"/>
      <c r="D27" s="57"/>
      <c r="E27" s="57"/>
      <c r="F27" s="58"/>
      <c r="G27" s="58"/>
      <c r="H27" s="64"/>
      <c r="I27" s="12"/>
      <c r="J27" s="10"/>
      <c r="K27" s="31"/>
      <c r="L27" s="11">
        <v>18265.68</v>
      </c>
      <c r="M27" s="115">
        <f>SUM(M25:M26)</f>
        <v>0</v>
      </c>
      <c r="N27" s="11">
        <v>18265.68</v>
      </c>
      <c r="O27" s="47"/>
    </row>
    <row r="28" spans="1:19">
      <c r="A28" s="48" t="s">
        <v>44</v>
      </c>
      <c r="B28" s="49" t="s">
        <v>49</v>
      </c>
      <c r="C28" s="50"/>
      <c r="D28" s="51"/>
      <c r="E28" s="49"/>
      <c r="F28" s="52"/>
      <c r="G28" s="22"/>
      <c r="H28" s="23">
        <v>36.479999999999997</v>
      </c>
      <c r="I28" s="24"/>
      <c r="J28" s="25"/>
      <c r="K28" s="66"/>
      <c r="L28" s="21"/>
      <c r="M28" s="21"/>
      <c r="N28" s="21"/>
      <c r="O28" s="59">
        <f>L30</f>
        <v>112.86</v>
      </c>
    </row>
    <row r="29" spans="1:19" ht="26.4">
      <c r="A29" s="114" t="s">
        <v>45</v>
      </c>
      <c r="B29" s="82" t="s">
        <v>50</v>
      </c>
      <c r="C29" s="56" t="s">
        <v>29</v>
      </c>
      <c r="D29" s="57">
        <v>1.53</v>
      </c>
      <c r="E29" s="57">
        <v>74</v>
      </c>
      <c r="F29" s="58"/>
      <c r="G29" s="67">
        <v>0</v>
      </c>
      <c r="H29" s="64"/>
      <c r="I29" s="62">
        <v>0</v>
      </c>
      <c r="J29" s="62">
        <v>74</v>
      </c>
      <c r="K29" s="25">
        <f>E29-J29</f>
        <v>0</v>
      </c>
      <c r="L29" s="9">
        <v>112.86</v>
      </c>
      <c r="M29" s="9">
        <v>0</v>
      </c>
      <c r="N29" s="9">
        <v>112.86</v>
      </c>
      <c r="O29" s="79">
        <f>L29-N29</f>
        <v>0</v>
      </c>
    </row>
    <row r="30" spans="1:19">
      <c r="A30" s="54"/>
      <c r="B30" s="55"/>
      <c r="C30" s="56"/>
      <c r="D30" s="57"/>
      <c r="E30" s="57"/>
      <c r="F30" s="58"/>
      <c r="G30" s="19"/>
      <c r="H30" s="20"/>
      <c r="I30" s="12"/>
      <c r="J30" s="10"/>
      <c r="K30" s="25"/>
      <c r="L30" s="11">
        <f>SUM(L29:L29)</f>
        <v>112.86</v>
      </c>
      <c r="M30" s="119">
        <f t="shared" ref="M30:N30" si="2">SUM(M29:M29)</f>
        <v>0</v>
      </c>
      <c r="N30" s="11">
        <f t="shared" si="2"/>
        <v>112.86</v>
      </c>
      <c r="O30" s="47"/>
    </row>
    <row r="31" spans="1:19" ht="15.6">
      <c r="A31" s="178" t="s">
        <v>57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</row>
    <row r="32" spans="1:19">
      <c r="A32" s="48" t="s">
        <v>37</v>
      </c>
      <c r="B32" s="49" t="s">
        <v>40</v>
      </c>
      <c r="C32" s="50"/>
      <c r="D32" s="51"/>
      <c r="E32" s="49"/>
      <c r="F32" s="52"/>
      <c r="G32" s="22"/>
      <c r="H32" s="23">
        <v>258.52999999999997</v>
      </c>
      <c r="I32" s="24"/>
      <c r="J32" s="25"/>
      <c r="K32" s="30"/>
      <c r="L32" s="21"/>
      <c r="M32" s="21"/>
      <c r="N32" s="21"/>
      <c r="O32" s="59">
        <f>L34</f>
        <v>1258.1500000000001</v>
      </c>
    </row>
    <row r="33" spans="1:15" ht="26.4">
      <c r="A33" s="120" t="s">
        <v>6</v>
      </c>
      <c r="B33" s="82" t="s">
        <v>42</v>
      </c>
      <c r="C33" s="56" t="s">
        <v>43</v>
      </c>
      <c r="D33" s="60">
        <v>57.19</v>
      </c>
      <c r="E33" s="60">
        <v>22</v>
      </c>
      <c r="F33" s="58"/>
      <c r="G33" s="61">
        <v>22</v>
      </c>
      <c r="H33" s="62">
        <v>1664.68</v>
      </c>
      <c r="I33" s="63">
        <v>0</v>
      </c>
      <c r="J33" s="63">
        <v>22</v>
      </c>
      <c r="K33" s="78">
        <f>E33-J33</f>
        <v>0</v>
      </c>
      <c r="L33" s="9">
        <v>1258.1500000000001</v>
      </c>
      <c r="M33" s="9">
        <v>0</v>
      </c>
      <c r="N33" s="9">
        <v>1258.1500000000001</v>
      </c>
      <c r="O33" s="83">
        <f>L33-N33</f>
        <v>0</v>
      </c>
    </row>
    <row r="34" spans="1:1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78"/>
      <c r="L34" s="11">
        <f>SUM(L33:L33)</f>
        <v>1258.1500000000001</v>
      </c>
      <c r="M34" s="119">
        <f t="shared" ref="M34" si="3">SUM(M33:M33)</f>
        <v>0</v>
      </c>
      <c r="N34" s="11">
        <f t="shared" ref="N34" si="4">SUM(N33:N33)</f>
        <v>1258.1500000000001</v>
      </c>
      <c r="O34" s="47"/>
    </row>
    <row r="35" spans="1:15">
      <c r="A35" s="86" t="s">
        <v>39</v>
      </c>
      <c r="B35" s="87" t="s">
        <v>8</v>
      </c>
      <c r="C35" s="88"/>
      <c r="D35" s="89"/>
      <c r="E35" s="87"/>
      <c r="F35" s="90"/>
      <c r="G35" s="104"/>
      <c r="H35" s="105"/>
      <c r="I35" s="106"/>
      <c r="J35" s="107"/>
      <c r="K35" s="108"/>
      <c r="L35" s="21"/>
      <c r="M35" s="21"/>
      <c r="N35" s="21"/>
      <c r="O35" s="42">
        <f>L38</f>
        <v>9424.2900000000009</v>
      </c>
    </row>
    <row r="36" spans="1:15">
      <c r="A36" s="114" t="s">
        <v>41</v>
      </c>
      <c r="B36" s="109" t="s">
        <v>47</v>
      </c>
      <c r="C36" s="56" t="s">
        <v>29</v>
      </c>
      <c r="D36" s="60">
        <v>30.05</v>
      </c>
      <c r="E36" s="60">
        <v>11</v>
      </c>
      <c r="F36" s="58"/>
      <c r="G36" s="62">
        <v>11</v>
      </c>
      <c r="H36" s="64"/>
      <c r="I36" s="62">
        <v>0</v>
      </c>
      <c r="J36" s="62">
        <v>11</v>
      </c>
      <c r="K36" s="31">
        <f>E36-J36</f>
        <v>0</v>
      </c>
      <c r="L36" s="9">
        <v>330.5</v>
      </c>
      <c r="M36" s="9">
        <v>0</v>
      </c>
      <c r="N36" s="9">
        <v>330.5</v>
      </c>
      <c r="O36" s="79">
        <f>L36-N36</f>
        <v>0</v>
      </c>
    </row>
    <row r="37" spans="1:15" ht="26.4">
      <c r="A37" s="114" t="s">
        <v>51</v>
      </c>
      <c r="B37" s="109" t="s">
        <v>48</v>
      </c>
      <c r="C37" s="56" t="s">
        <v>7</v>
      </c>
      <c r="D37" s="60">
        <v>82.67</v>
      </c>
      <c r="E37" s="60">
        <v>110</v>
      </c>
      <c r="F37" s="58"/>
      <c r="G37" s="62">
        <v>60</v>
      </c>
      <c r="H37" s="64"/>
      <c r="I37" s="62">
        <v>0</v>
      </c>
      <c r="J37" s="62">
        <v>110</v>
      </c>
      <c r="K37" s="31">
        <f>E37-J37</f>
        <v>0</v>
      </c>
      <c r="L37" s="9">
        <v>9093.7900000000009</v>
      </c>
      <c r="M37" s="9">
        <f>I37*D37</f>
        <v>0</v>
      </c>
      <c r="N37" s="9">
        <v>9093.7900000000009</v>
      </c>
      <c r="O37" s="79">
        <f>L37-N37</f>
        <v>0</v>
      </c>
    </row>
    <row r="38" spans="1:15">
      <c r="A38" s="54"/>
      <c r="B38" s="65"/>
      <c r="C38" s="56"/>
      <c r="D38" s="57"/>
      <c r="E38" s="57"/>
      <c r="F38" s="58"/>
      <c r="G38" s="58"/>
      <c r="H38" s="64"/>
      <c r="I38" s="12"/>
      <c r="J38" s="10"/>
      <c r="K38" s="31"/>
      <c r="L38" s="11">
        <v>9424.2900000000009</v>
      </c>
      <c r="M38" s="115">
        <f>SUM(M36:M37)</f>
        <v>0</v>
      </c>
      <c r="N38" s="11">
        <v>9424.2900000000009</v>
      </c>
      <c r="O38" s="47"/>
    </row>
    <row r="39" spans="1:15">
      <c r="A39" s="48" t="s">
        <v>44</v>
      </c>
      <c r="B39" s="49" t="s">
        <v>49</v>
      </c>
      <c r="C39" s="50"/>
      <c r="D39" s="51"/>
      <c r="E39" s="49"/>
      <c r="F39" s="52"/>
      <c r="G39" s="22"/>
      <c r="H39" s="23">
        <v>36.479999999999997</v>
      </c>
      <c r="I39" s="24"/>
      <c r="J39" s="25"/>
      <c r="K39" s="66"/>
      <c r="L39" s="21"/>
      <c r="M39" s="21"/>
      <c r="N39" s="21"/>
      <c r="O39" s="59">
        <f>L41</f>
        <v>61.01</v>
      </c>
    </row>
    <row r="40" spans="1:15" ht="26.4">
      <c r="A40" s="114" t="s">
        <v>45</v>
      </c>
      <c r="B40" s="82" t="s">
        <v>50</v>
      </c>
      <c r="C40" s="56" t="s">
        <v>29</v>
      </c>
      <c r="D40" s="57">
        <v>1.53</v>
      </c>
      <c r="E40" s="57">
        <v>40</v>
      </c>
      <c r="F40" s="58"/>
      <c r="G40" s="67">
        <v>0</v>
      </c>
      <c r="H40" s="64"/>
      <c r="I40" s="62">
        <v>0</v>
      </c>
      <c r="J40" s="62">
        <v>40</v>
      </c>
      <c r="K40" s="25">
        <f>E40-J40</f>
        <v>0</v>
      </c>
      <c r="L40" s="9">
        <v>61.01</v>
      </c>
      <c r="M40" s="9">
        <v>0</v>
      </c>
      <c r="N40" s="9">
        <v>61.01</v>
      </c>
      <c r="O40" s="79">
        <f>L40-N40</f>
        <v>0</v>
      </c>
    </row>
    <row r="41" spans="1:15">
      <c r="A41" s="54"/>
      <c r="B41" s="55"/>
      <c r="C41" s="56"/>
      <c r="D41" s="57"/>
      <c r="E41" s="57"/>
      <c r="F41" s="58"/>
      <c r="G41" s="19"/>
      <c r="H41" s="20"/>
      <c r="I41" s="12"/>
      <c r="J41" s="10"/>
      <c r="K41" s="25"/>
      <c r="L41" s="11">
        <f>SUM(L40:L40)</f>
        <v>61.01</v>
      </c>
      <c r="M41" s="119">
        <f t="shared" ref="M41:N41" si="5">SUM(M40:M40)</f>
        <v>0</v>
      </c>
      <c r="N41" s="11">
        <f t="shared" si="5"/>
        <v>61.01</v>
      </c>
      <c r="O41" s="47"/>
    </row>
    <row r="42" spans="1:15" ht="15.6">
      <c r="A42" s="178" t="s">
        <v>58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</row>
    <row r="43" spans="1:15">
      <c r="A43" s="48" t="s">
        <v>37</v>
      </c>
      <c r="B43" s="49" t="s">
        <v>40</v>
      </c>
      <c r="C43" s="50"/>
      <c r="D43" s="51"/>
      <c r="E43" s="49"/>
      <c r="F43" s="52"/>
      <c r="G43" s="22"/>
      <c r="H43" s="23">
        <v>258.52999999999997</v>
      </c>
      <c r="I43" s="24"/>
      <c r="J43" s="25"/>
      <c r="K43" s="30"/>
      <c r="L43" s="21"/>
      <c r="M43" s="21"/>
      <c r="N43" s="21"/>
      <c r="O43" s="59">
        <f>L45</f>
        <v>2401.9299999999998</v>
      </c>
    </row>
    <row r="44" spans="1:15" ht="26.4">
      <c r="A44" s="117" t="s">
        <v>6</v>
      </c>
      <c r="B44" s="82" t="s">
        <v>42</v>
      </c>
      <c r="C44" s="56" t="s">
        <v>43</v>
      </c>
      <c r="D44" s="60">
        <v>57.19</v>
      </c>
      <c r="E44" s="60">
        <v>42</v>
      </c>
      <c r="F44" s="58"/>
      <c r="G44" s="61">
        <v>0</v>
      </c>
      <c r="H44" s="62">
        <v>1664.68</v>
      </c>
      <c r="I44" s="63">
        <v>42</v>
      </c>
      <c r="J44" s="63">
        <v>42</v>
      </c>
      <c r="K44" s="78">
        <v>0</v>
      </c>
      <c r="L44" s="9">
        <v>2401.9299999999998</v>
      </c>
      <c r="M44" s="9">
        <v>2401.9299999999998</v>
      </c>
      <c r="N44" s="9">
        <v>2401.9299999999998</v>
      </c>
      <c r="O44" s="83">
        <f>L44-N44</f>
        <v>0</v>
      </c>
    </row>
    <row r="45" spans="1:1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78"/>
      <c r="L45" s="11">
        <f>SUM(L44:L44)</f>
        <v>2401.9299999999998</v>
      </c>
      <c r="M45" s="118">
        <f t="shared" ref="M45" si="6">SUM(M44:M44)</f>
        <v>2401.9299999999998</v>
      </c>
      <c r="N45" s="11">
        <f t="shared" ref="N45" si="7">SUM(N44:N44)</f>
        <v>2401.9299999999998</v>
      </c>
      <c r="O45" s="47"/>
    </row>
    <row r="46" spans="1:15">
      <c r="A46" s="86" t="s">
        <v>39</v>
      </c>
      <c r="B46" s="87" t="s">
        <v>8</v>
      </c>
      <c r="C46" s="88"/>
      <c r="D46" s="89"/>
      <c r="E46" s="87"/>
      <c r="F46" s="90"/>
      <c r="G46" s="104"/>
      <c r="H46" s="105"/>
      <c r="I46" s="106"/>
      <c r="J46" s="107"/>
      <c r="K46" s="108"/>
      <c r="L46" s="21"/>
      <c r="M46" s="21"/>
      <c r="N46" s="21"/>
      <c r="O46" s="42">
        <f>L49</f>
        <v>19794.53</v>
      </c>
    </row>
    <row r="47" spans="1:15">
      <c r="A47" s="117" t="s">
        <v>41</v>
      </c>
      <c r="B47" s="109" t="s">
        <v>47</v>
      </c>
      <c r="C47" s="56" t="s">
        <v>29</v>
      </c>
      <c r="D47" s="60">
        <v>30.05</v>
      </c>
      <c r="E47" s="60">
        <v>81</v>
      </c>
      <c r="F47" s="58"/>
      <c r="G47" s="62">
        <v>0</v>
      </c>
      <c r="H47" s="64"/>
      <c r="I47" s="62">
        <v>81</v>
      </c>
      <c r="J47" s="62">
        <v>81</v>
      </c>
      <c r="K47" s="31">
        <f>E47-J47</f>
        <v>0</v>
      </c>
      <c r="L47" s="9">
        <v>2433.66</v>
      </c>
      <c r="M47" s="9">
        <v>2433.66</v>
      </c>
      <c r="N47" s="9">
        <v>2433.66</v>
      </c>
      <c r="O47" s="79">
        <f>L47-N47</f>
        <v>0</v>
      </c>
    </row>
    <row r="48" spans="1:15" ht="26.4">
      <c r="A48" s="117" t="s">
        <v>51</v>
      </c>
      <c r="B48" s="109" t="s">
        <v>48</v>
      </c>
      <c r="C48" s="56" t="s">
        <v>7</v>
      </c>
      <c r="D48" s="60">
        <v>82.67</v>
      </c>
      <c r="E48" s="60">
        <v>210</v>
      </c>
      <c r="F48" s="58"/>
      <c r="G48" s="62">
        <v>0</v>
      </c>
      <c r="H48" s="64"/>
      <c r="I48" s="62">
        <v>210</v>
      </c>
      <c r="J48" s="62">
        <v>210</v>
      </c>
      <c r="K48" s="31">
        <f>E48-J48</f>
        <v>0</v>
      </c>
      <c r="L48" s="9">
        <v>17360.87</v>
      </c>
      <c r="M48" s="9">
        <v>17360.87</v>
      </c>
      <c r="N48" s="9">
        <v>17360.87</v>
      </c>
      <c r="O48" s="79">
        <f>L48-N48</f>
        <v>0</v>
      </c>
    </row>
    <row r="49" spans="1:15">
      <c r="A49" s="54"/>
      <c r="B49" s="65"/>
      <c r="C49" s="56"/>
      <c r="D49" s="57"/>
      <c r="E49" s="57"/>
      <c r="F49" s="58"/>
      <c r="G49" s="58"/>
      <c r="H49" s="64"/>
      <c r="I49" s="12"/>
      <c r="J49" s="10"/>
      <c r="K49" s="31"/>
      <c r="L49" s="11">
        <v>19794.53</v>
      </c>
      <c r="M49" s="118">
        <v>19794.53</v>
      </c>
      <c r="N49" s="11">
        <v>19794.53</v>
      </c>
      <c r="O49" s="47"/>
    </row>
    <row r="50" spans="1:15">
      <c r="A50" s="48" t="s">
        <v>44</v>
      </c>
      <c r="B50" s="49" t="s">
        <v>49</v>
      </c>
      <c r="C50" s="50"/>
      <c r="D50" s="51"/>
      <c r="E50" s="49"/>
      <c r="F50" s="52"/>
      <c r="G50" s="22"/>
      <c r="H50" s="23">
        <v>36.479999999999997</v>
      </c>
      <c r="I50" s="24"/>
      <c r="J50" s="25"/>
      <c r="K50" s="66"/>
      <c r="L50" s="21"/>
      <c r="M50" s="21"/>
      <c r="N50" s="21"/>
      <c r="O50" s="59">
        <f>L52</f>
        <v>91.51</v>
      </c>
    </row>
    <row r="51" spans="1:15" ht="26.4">
      <c r="A51" s="117" t="s">
        <v>45</v>
      </c>
      <c r="B51" s="82" t="s">
        <v>50</v>
      </c>
      <c r="C51" s="56" t="s">
        <v>29</v>
      </c>
      <c r="D51" s="57">
        <v>1.53</v>
      </c>
      <c r="E51" s="57">
        <v>60</v>
      </c>
      <c r="F51" s="58"/>
      <c r="G51" s="67">
        <v>0</v>
      </c>
      <c r="H51" s="64"/>
      <c r="I51" s="62">
        <v>60</v>
      </c>
      <c r="J51" s="62">
        <v>60</v>
      </c>
      <c r="K51" s="25">
        <f>E51-J51</f>
        <v>0</v>
      </c>
      <c r="L51" s="9">
        <v>91.51</v>
      </c>
      <c r="M51" s="9">
        <v>91.51</v>
      </c>
      <c r="N51" s="9">
        <v>91.51</v>
      </c>
      <c r="O51" s="79">
        <f>L51-N51</f>
        <v>0</v>
      </c>
    </row>
    <row r="52" spans="1:15">
      <c r="A52" s="54"/>
      <c r="B52" s="55"/>
      <c r="C52" s="56"/>
      <c r="D52" s="57"/>
      <c r="E52" s="57"/>
      <c r="F52" s="58"/>
      <c r="G52" s="19"/>
      <c r="H52" s="20"/>
      <c r="I52" s="12"/>
      <c r="J52" s="10"/>
      <c r="K52" s="25"/>
      <c r="L52" s="11">
        <f>SUM(L51:L51)</f>
        <v>91.51</v>
      </c>
      <c r="M52" s="118">
        <f t="shared" ref="M52:N52" si="8">SUM(M51:M51)</f>
        <v>91.51</v>
      </c>
      <c r="N52" s="11">
        <f t="shared" si="8"/>
        <v>91.51</v>
      </c>
      <c r="O52" s="47"/>
    </row>
    <row r="53" spans="1:15" ht="15.6">
      <c r="A53" s="178" t="s">
        <v>59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</row>
    <row r="54" spans="1:15">
      <c r="A54" s="48" t="s">
        <v>37</v>
      </c>
      <c r="B54" s="49" t="s">
        <v>40</v>
      </c>
      <c r="C54" s="50"/>
      <c r="D54" s="51"/>
      <c r="E54" s="49"/>
      <c r="F54" s="52"/>
      <c r="G54" s="22"/>
      <c r="H54" s="23">
        <v>258.52999999999997</v>
      </c>
      <c r="I54" s="24"/>
      <c r="J54" s="25"/>
      <c r="K54" s="30"/>
      <c r="L54" s="21"/>
      <c r="M54" s="21"/>
      <c r="N54" s="21"/>
      <c r="O54" s="59">
        <f>L56</f>
        <v>8692.7000000000007</v>
      </c>
    </row>
    <row r="55" spans="1:15" ht="26.4">
      <c r="A55" s="114" t="s">
        <v>6</v>
      </c>
      <c r="B55" s="82" t="s">
        <v>42</v>
      </c>
      <c r="C55" s="56" t="s">
        <v>43</v>
      </c>
      <c r="D55" s="60">
        <v>57.19</v>
      </c>
      <c r="E55" s="60">
        <v>152</v>
      </c>
      <c r="F55" s="58"/>
      <c r="G55" s="61">
        <v>152</v>
      </c>
      <c r="H55" s="62">
        <v>1664.68</v>
      </c>
      <c r="I55" s="63">
        <v>0</v>
      </c>
      <c r="J55" s="63">
        <v>152</v>
      </c>
      <c r="K55" s="78">
        <f>E55-J55</f>
        <v>0</v>
      </c>
      <c r="L55" s="9">
        <v>8692.7000000000007</v>
      </c>
      <c r="M55" s="9">
        <v>0</v>
      </c>
      <c r="N55" s="9">
        <v>8692.7000000000007</v>
      </c>
      <c r="O55" s="83">
        <f>L55-N55</f>
        <v>0</v>
      </c>
    </row>
    <row r="56" spans="1:1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78"/>
      <c r="L56" s="11">
        <f>SUM(L55:L55)</f>
        <v>8692.7000000000007</v>
      </c>
      <c r="M56" s="119">
        <f t="shared" ref="M56" si="9">SUM(M55:M55)</f>
        <v>0</v>
      </c>
      <c r="N56" s="11">
        <f t="shared" ref="N56" si="10">SUM(N55:N55)</f>
        <v>8692.7000000000007</v>
      </c>
      <c r="O56" s="47"/>
    </row>
    <row r="57" spans="1:15">
      <c r="A57" s="86" t="s">
        <v>39</v>
      </c>
      <c r="B57" s="87" t="s">
        <v>8</v>
      </c>
      <c r="C57" s="88"/>
      <c r="D57" s="89"/>
      <c r="E57" s="87"/>
      <c r="F57" s="90"/>
      <c r="G57" s="104"/>
      <c r="H57" s="105"/>
      <c r="I57" s="106"/>
      <c r="J57" s="107"/>
      <c r="K57" s="108"/>
      <c r="L57" s="21"/>
      <c r="M57" s="21"/>
      <c r="N57" s="21"/>
      <c r="O57" s="42">
        <f>L60</f>
        <v>68081.710000000006</v>
      </c>
    </row>
    <row r="58" spans="1:15">
      <c r="A58" s="117" t="s">
        <v>41</v>
      </c>
      <c r="B58" s="109" t="s">
        <v>47</v>
      </c>
      <c r="C58" s="56" t="s">
        <v>29</v>
      </c>
      <c r="D58" s="60">
        <v>30.05</v>
      </c>
      <c r="E58" s="60">
        <v>174.8</v>
      </c>
      <c r="F58" s="58"/>
      <c r="G58" s="62">
        <v>74.8</v>
      </c>
      <c r="H58" s="64"/>
      <c r="I58" s="62">
        <v>50</v>
      </c>
      <c r="J58" s="62">
        <v>174.8</v>
      </c>
      <c r="K58" s="31">
        <f>E58-J58</f>
        <v>0</v>
      </c>
      <c r="L58" s="9">
        <v>5251.9</v>
      </c>
      <c r="M58" s="9">
        <f>I58*D58</f>
        <v>1502.5</v>
      </c>
      <c r="N58" s="9">
        <v>5251.9</v>
      </c>
      <c r="O58" s="79">
        <f>L58-N58</f>
        <v>0</v>
      </c>
    </row>
    <row r="59" spans="1:15" ht="26.4">
      <c r="A59" s="117" t="s">
        <v>51</v>
      </c>
      <c r="B59" s="109" t="s">
        <v>48</v>
      </c>
      <c r="C59" s="56" t="s">
        <v>7</v>
      </c>
      <c r="D59" s="60">
        <v>82.67</v>
      </c>
      <c r="E59" s="60">
        <v>760</v>
      </c>
      <c r="F59" s="58"/>
      <c r="G59" s="62">
        <v>160</v>
      </c>
      <c r="H59" s="64"/>
      <c r="I59" s="62">
        <v>300</v>
      </c>
      <c r="J59" s="62">
        <v>760</v>
      </c>
      <c r="K59" s="31">
        <f>E59-J59</f>
        <v>0</v>
      </c>
      <c r="L59" s="9">
        <v>62829.81</v>
      </c>
      <c r="M59" s="9">
        <f>I59*D59</f>
        <v>24801</v>
      </c>
      <c r="N59" s="9">
        <v>62829.81</v>
      </c>
      <c r="O59" s="79">
        <f>L59-N59</f>
        <v>0</v>
      </c>
    </row>
    <row r="60" spans="1:15">
      <c r="A60" s="54"/>
      <c r="B60" s="65"/>
      <c r="C60" s="56"/>
      <c r="D60" s="57"/>
      <c r="E60" s="57"/>
      <c r="F60" s="58"/>
      <c r="G60" s="58"/>
      <c r="H60" s="64"/>
      <c r="I60" s="12"/>
      <c r="J60" s="10"/>
      <c r="K60" s="31"/>
      <c r="L60" s="11">
        <v>68081.710000000006</v>
      </c>
      <c r="M60" s="84">
        <f>SUM(M58:M59)</f>
        <v>26303.5</v>
      </c>
      <c r="N60" s="11">
        <v>68081.710000000006</v>
      </c>
      <c r="O60" s="47"/>
    </row>
    <row r="61" spans="1:15">
      <c r="A61" s="48" t="s">
        <v>44</v>
      </c>
      <c r="B61" s="49" t="s">
        <v>49</v>
      </c>
      <c r="C61" s="50"/>
      <c r="D61" s="51"/>
      <c r="E61" s="49"/>
      <c r="F61" s="52"/>
      <c r="G61" s="22"/>
      <c r="H61" s="23">
        <v>36.479999999999997</v>
      </c>
      <c r="I61" s="24"/>
      <c r="J61" s="25"/>
      <c r="K61" s="66"/>
      <c r="L61" s="21"/>
      <c r="M61" s="21"/>
      <c r="N61" s="21"/>
      <c r="O61" s="59">
        <f>L63</f>
        <v>305.04000000000002</v>
      </c>
    </row>
    <row r="62" spans="1:15" ht="26.4">
      <c r="A62" s="117" t="s">
        <v>45</v>
      </c>
      <c r="B62" s="82" t="s">
        <v>50</v>
      </c>
      <c r="C62" s="56" t="s">
        <v>29</v>
      </c>
      <c r="D62" s="57">
        <v>1.53</v>
      </c>
      <c r="E62" s="57">
        <v>200</v>
      </c>
      <c r="F62" s="58"/>
      <c r="G62" s="67">
        <v>100</v>
      </c>
      <c r="H62" s="64"/>
      <c r="I62" s="62">
        <v>100</v>
      </c>
      <c r="J62" s="62">
        <v>100</v>
      </c>
      <c r="K62" s="25">
        <v>0</v>
      </c>
      <c r="L62" s="9">
        <v>305.04000000000002</v>
      </c>
      <c r="M62" s="9">
        <v>152.04</v>
      </c>
      <c r="N62" s="9">
        <v>305.04000000000002</v>
      </c>
      <c r="O62" s="79">
        <f>L62-N62</f>
        <v>0</v>
      </c>
    </row>
    <row r="63" spans="1:15">
      <c r="A63" s="54"/>
      <c r="B63" s="55"/>
      <c r="C63" s="56"/>
      <c r="D63" s="57"/>
      <c r="E63" s="57"/>
      <c r="F63" s="58"/>
      <c r="G63" s="19"/>
      <c r="H63" s="20"/>
      <c r="I63" s="12"/>
      <c r="J63" s="10"/>
      <c r="K63" s="25"/>
      <c r="L63" s="11">
        <f>SUM(L62:L62)</f>
        <v>305.04000000000002</v>
      </c>
      <c r="M63" s="84">
        <f>SUM(M62:M62)</f>
        <v>152.04</v>
      </c>
      <c r="N63" s="11">
        <f>SUM(N62:N62)</f>
        <v>305.04000000000002</v>
      </c>
      <c r="O63" s="47"/>
    </row>
    <row r="64" spans="1:15" ht="15.6">
      <c r="A64" s="178" t="s">
        <v>60</v>
      </c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</row>
    <row r="65" spans="1:15">
      <c r="A65" s="48" t="s">
        <v>37</v>
      </c>
      <c r="B65" s="49" t="s">
        <v>40</v>
      </c>
      <c r="C65" s="50"/>
      <c r="D65" s="51"/>
      <c r="E65" s="49"/>
      <c r="F65" s="52"/>
      <c r="G65" s="22"/>
      <c r="H65" s="23">
        <v>258.52999999999997</v>
      </c>
      <c r="I65" s="24"/>
      <c r="J65" s="25"/>
      <c r="K65" s="30"/>
      <c r="L65" s="21"/>
      <c r="M65" s="21"/>
      <c r="N65" s="21"/>
      <c r="O65" s="59">
        <f>L67</f>
        <v>2956.66</v>
      </c>
    </row>
    <row r="66" spans="1:15" ht="26.4">
      <c r="A66" s="114" t="s">
        <v>6</v>
      </c>
      <c r="B66" s="82" t="s">
        <v>42</v>
      </c>
      <c r="C66" s="56" t="s">
        <v>43</v>
      </c>
      <c r="D66" s="60">
        <v>57.19</v>
      </c>
      <c r="E66" s="60">
        <v>51.7</v>
      </c>
      <c r="F66" s="58"/>
      <c r="G66" s="61">
        <v>51.7</v>
      </c>
      <c r="H66" s="62">
        <v>1664.68</v>
      </c>
      <c r="I66" s="63">
        <v>0</v>
      </c>
      <c r="J66" s="63">
        <v>51.7</v>
      </c>
      <c r="K66" s="78">
        <f>E66-J66</f>
        <v>0</v>
      </c>
      <c r="L66" s="9">
        <v>2956.66</v>
      </c>
      <c r="M66" s="9">
        <v>0</v>
      </c>
      <c r="N66" s="9">
        <v>2956.66</v>
      </c>
      <c r="O66" s="83">
        <f>L66-N66</f>
        <v>0</v>
      </c>
    </row>
    <row r="67" spans="1:1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78"/>
      <c r="L67" s="11">
        <f>SUM(L66:L66)</f>
        <v>2956.66</v>
      </c>
      <c r="M67" s="119">
        <f t="shared" ref="M67:N67" si="11">SUM(M66:M66)</f>
        <v>0</v>
      </c>
      <c r="N67" s="11">
        <f t="shared" si="11"/>
        <v>2956.66</v>
      </c>
      <c r="O67" s="47"/>
    </row>
    <row r="68" spans="1:15">
      <c r="A68" s="86" t="s">
        <v>39</v>
      </c>
      <c r="B68" s="87" t="s">
        <v>8</v>
      </c>
      <c r="C68" s="88"/>
      <c r="D68" s="89"/>
      <c r="E68" s="87"/>
      <c r="F68" s="90"/>
      <c r="G68" s="104"/>
      <c r="H68" s="105"/>
      <c r="I68" s="106"/>
      <c r="J68" s="107"/>
      <c r="K68" s="108"/>
      <c r="L68" s="21"/>
      <c r="M68" s="21"/>
      <c r="N68" s="21"/>
      <c r="O68" s="42">
        <f>L71</f>
        <v>20063.62</v>
      </c>
    </row>
    <row r="69" spans="1:15">
      <c r="A69" s="117" t="s">
        <v>41</v>
      </c>
      <c r="B69" s="109" t="s">
        <v>47</v>
      </c>
      <c r="C69" s="56" t="s">
        <v>29</v>
      </c>
      <c r="D69" s="60">
        <v>30.05</v>
      </c>
      <c r="E69" s="60">
        <v>33</v>
      </c>
      <c r="F69" s="58"/>
      <c r="G69" s="62">
        <v>0</v>
      </c>
      <c r="H69" s="64"/>
      <c r="I69" s="62">
        <v>33</v>
      </c>
      <c r="J69" s="62">
        <v>33</v>
      </c>
      <c r="K69" s="31">
        <f>E69-J69</f>
        <v>0</v>
      </c>
      <c r="L69" s="9">
        <v>991.49</v>
      </c>
      <c r="M69" s="9">
        <v>991.49</v>
      </c>
      <c r="N69" s="9">
        <v>991.49</v>
      </c>
      <c r="O69" s="79">
        <f>L69-N69</f>
        <v>0</v>
      </c>
    </row>
    <row r="70" spans="1:15" ht="39.6">
      <c r="A70" s="114" t="s">
        <v>51</v>
      </c>
      <c r="B70" s="85" t="s">
        <v>46</v>
      </c>
      <c r="C70" s="56" t="s">
        <v>7</v>
      </c>
      <c r="D70" s="57">
        <v>73.78</v>
      </c>
      <c r="E70" s="60">
        <v>258.5</v>
      </c>
      <c r="F70" s="58"/>
      <c r="G70" s="62">
        <v>200</v>
      </c>
      <c r="H70" s="64"/>
      <c r="I70" s="62">
        <v>0</v>
      </c>
      <c r="J70" s="62">
        <v>258.5</v>
      </c>
      <c r="K70" s="31">
        <f>E70-J70</f>
        <v>0</v>
      </c>
      <c r="L70" s="9">
        <v>19072.13</v>
      </c>
      <c r="M70" s="9">
        <f>I70*D70</f>
        <v>0</v>
      </c>
      <c r="N70" s="9">
        <v>19072.13</v>
      </c>
      <c r="O70" s="79">
        <f>L70-N70</f>
        <v>0</v>
      </c>
    </row>
    <row r="71" spans="1:15">
      <c r="A71" s="54"/>
      <c r="B71" s="65"/>
      <c r="C71" s="56"/>
      <c r="D71" s="57"/>
      <c r="E71" s="57"/>
      <c r="F71" s="58"/>
      <c r="G71" s="58"/>
      <c r="H71" s="64"/>
      <c r="I71" s="12"/>
      <c r="J71" s="10"/>
      <c r="K71" s="31"/>
      <c r="L71" s="11">
        <v>20063.62</v>
      </c>
      <c r="M71" s="84">
        <v>991.49</v>
      </c>
      <c r="N71" s="11">
        <v>20063.62</v>
      </c>
      <c r="O71" s="47"/>
    </row>
    <row r="72" spans="1:15">
      <c r="A72" s="48" t="s">
        <v>44</v>
      </c>
      <c r="B72" s="49" t="s">
        <v>49</v>
      </c>
      <c r="C72" s="50"/>
      <c r="D72" s="51"/>
      <c r="E72" s="49"/>
      <c r="F72" s="52"/>
      <c r="G72" s="22"/>
      <c r="H72" s="23">
        <v>36.479999999999997</v>
      </c>
      <c r="I72" s="24"/>
      <c r="J72" s="25"/>
      <c r="K72" s="66"/>
      <c r="L72" s="21"/>
      <c r="M72" s="21"/>
      <c r="N72" s="21"/>
      <c r="O72" s="59">
        <f>L74</f>
        <v>54.91</v>
      </c>
    </row>
    <row r="73" spans="1:15" ht="26.4">
      <c r="A73" s="114" t="s">
        <v>45</v>
      </c>
      <c r="B73" s="82" t="s">
        <v>50</v>
      </c>
      <c r="C73" s="56" t="s">
        <v>29</v>
      </c>
      <c r="D73" s="57">
        <v>1.53</v>
      </c>
      <c r="E73" s="57">
        <v>36</v>
      </c>
      <c r="F73" s="58"/>
      <c r="G73" s="67">
        <v>0</v>
      </c>
      <c r="H73" s="64"/>
      <c r="I73" s="62">
        <v>0</v>
      </c>
      <c r="J73" s="62">
        <v>36</v>
      </c>
      <c r="K73" s="25">
        <v>0</v>
      </c>
      <c r="L73" s="9">
        <v>54.91</v>
      </c>
      <c r="M73" s="9">
        <v>0</v>
      </c>
      <c r="N73" s="9">
        <v>54.91</v>
      </c>
      <c r="O73" s="79">
        <f>L73-N73</f>
        <v>0</v>
      </c>
    </row>
    <row r="74" spans="1:15">
      <c r="A74" s="54"/>
      <c r="B74" s="55"/>
      <c r="C74" s="56"/>
      <c r="D74" s="57"/>
      <c r="E74" s="57"/>
      <c r="F74" s="58"/>
      <c r="G74" s="19"/>
      <c r="H74" s="20"/>
      <c r="I74" s="12"/>
      <c r="J74" s="10"/>
      <c r="K74" s="25"/>
      <c r="L74" s="11">
        <f>SUM(L73:L73)</f>
        <v>54.91</v>
      </c>
      <c r="M74" s="115">
        <f>SUM(M73:M73)</f>
        <v>0</v>
      </c>
      <c r="N74" s="91">
        <f>SUM(N73:N73)</f>
        <v>54.91</v>
      </c>
      <c r="O74" s="47"/>
    </row>
    <row r="75" spans="1:15" ht="15.6">
      <c r="A75" s="178" t="s">
        <v>61</v>
      </c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</row>
    <row r="76" spans="1:15">
      <c r="A76" s="48" t="s">
        <v>37</v>
      </c>
      <c r="B76" s="49" t="s">
        <v>40</v>
      </c>
      <c r="C76" s="50"/>
      <c r="D76" s="51"/>
      <c r="E76" s="49"/>
      <c r="F76" s="52"/>
      <c r="G76" s="22"/>
      <c r="H76" s="23">
        <v>258.52999999999997</v>
      </c>
      <c r="I76" s="24"/>
      <c r="J76" s="25"/>
      <c r="K76" s="30"/>
      <c r="L76" s="21"/>
      <c r="M76" s="21"/>
      <c r="N76" s="21"/>
      <c r="O76" s="59">
        <f>L78</f>
        <v>9321.77</v>
      </c>
    </row>
    <row r="77" spans="1:15" ht="26.4">
      <c r="A77" s="54" t="s">
        <v>6</v>
      </c>
      <c r="B77" s="82" t="s">
        <v>42</v>
      </c>
      <c r="C77" s="56" t="s">
        <v>43</v>
      </c>
      <c r="D77" s="60">
        <v>57.19</v>
      </c>
      <c r="E77" s="60">
        <v>163</v>
      </c>
      <c r="F77" s="58"/>
      <c r="G77" s="61">
        <v>0</v>
      </c>
      <c r="H77" s="62">
        <v>1664.68</v>
      </c>
      <c r="I77" s="63">
        <v>0</v>
      </c>
      <c r="J77" s="63">
        <v>0</v>
      </c>
      <c r="K77" s="78">
        <f>E77-J77</f>
        <v>163</v>
      </c>
      <c r="L77" s="9">
        <v>9321.77</v>
      </c>
      <c r="M77" s="9">
        <v>0</v>
      </c>
      <c r="N77" s="9">
        <v>0</v>
      </c>
      <c r="O77" s="83">
        <f>L77-N77</f>
        <v>9321.77</v>
      </c>
    </row>
    <row r="78" spans="1:1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78"/>
      <c r="L78" s="11">
        <f>SUM(L77:L77)</f>
        <v>9321.77</v>
      </c>
      <c r="M78" s="111">
        <f t="shared" ref="M78" si="12">SUM(M77:M77)</f>
        <v>0</v>
      </c>
      <c r="N78" s="11">
        <f t="shared" ref="N78" si="13">SUM(N77:N77)</f>
        <v>0</v>
      </c>
      <c r="O78" s="47"/>
    </row>
    <row r="79" spans="1:15">
      <c r="A79" s="86" t="s">
        <v>39</v>
      </c>
      <c r="B79" s="87" t="s">
        <v>8</v>
      </c>
      <c r="C79" s="88"/>
      <c r="D79" s="89"/>
      <c r="E79" s="87"/>
      <c r="F79" s="90"/>
      <c r="G79" s="104"/>
      <c r="H79" s="105"/>
      <c r="I79" s="106"/>
      <c r="J79" s="107"/>
      <c r="K79" s="108"/>
      <c r="L79" s="21"/>
      <c r="M79" s="21"/>
      <c r="N79" s="21"/>
      <c r="O79" s="42">
        <f>L82</f>
        <v>60602.41</v>
      </c>
    </row>
    <row r="80" spans="1:15">
      <c r="A80" s="54" t="s">
        <v>41</v>
      </c>
      <c r="B80" s="109" t="s">
        <v>47</v>
      </c>
      <c r="C80" s="56" t="s">
        <v>29</v>
      </c>
      <c r="D80" s="60">
        <v>30.05</v>
      </c>
      <c r="E80" s="60">
        <v>15.7</v>
      </c>
      <c r="F80" s="58"/>
      <c r="G80" s="62">
        <v>0</v>
      </c>
      <c r="H80" s="64"/>
      <c r="I80" s="62">
        <v>0</v>
      </c>
      <c r="J80" s="62">
        <v>0</v>
      </c>
      <c r="K80" s="31">
        <f>E80-J80</f>
        <v>15.7</v>
      </c>
      <c r="L80" s="9">
        <v>471.71</v>
      </c>
      <c r="M80" s="9">
        <v>0</v>
      </c>
      <c r="N80" s="9">
        <v>0</v>
      </c>
      <c r="O80" s="79">
        <f>L80-N80</f>
        <v>471.71</v>
      </c>
    </row>
    <row r="81" spans="1:17" ht="39.6">
      <c r="A81" s="54" t="s">
        <v>51</v>
      </c>
      <c r="B81" s="85" t="s">
        <v>46</v>
      </c>
      <c r="C81" s="56" t="s">
        <v>7</v>
      </c>
      <c r="D81" s="57">
        <v>73.78</v>
      </c>
      <c r="E81" s="60">
        <v>815</v>
      </c>
      <c r="F81" s="58"/>
      <c r="G81" s="62">
        <v>0</v>
      </c>
      <c r="H81" s="64"/>
      <c r="I81" s="62">
        <v>0</v>
      </c>
      <c r="J81" s="62">
        <v>0</v>
      </c>
      <c r="K81" s="31">
        <f>E81-J81</f>
        <v>815</v>
      </c>
      <c r="L81" s="9">
        <v>60130.7</v>
      </c>
      <c r="M81" s="9">
        <v>0</v>
      </c>
      <c r="N81" s="9">
        <v>0</v>
      </c>
      <c r="O81" s="79">
        <f>L81-N81</f>
        <v>60130.7</v>
      </c>
    </row>
    <row r="82" spans="1:17">
      <c r="A82" s="54"/>
      <c r="B82" s="65"/>
      <c r="C82" s="56"/>
      <c r="D82" s="57"/>
      <c r="E82" s="57"/>
      <c r="F82" s="58"/>
      <c r="G82" s="58"/>
      <c r="H82" s="64"/>
      <c r="I82" s="12"/>
      <c r="J82" s="10"/>
      <c r="K82" s="31"/>
      <c r="L82" s="11">
        <v>60602.41</v>
      </c>
      <c r="M82" s="91">
        <v>0</v>
      </c>
      <c r="N82" s="11">
        <v>0</v>
      </c>
      <c r="O82" s="47"/>
    </row>
    <row r="83" spans="1:17">
      <c r="A83" s="176" t="s">
        <v>9</v>
      </c>
      <c r="B83" s="177"/>
      <c r="C83" s="177"/>
      <c r="D83" s="177"/>
      <c r="E83" s="70"/>
      <c r="F83" s="71"/>
      <c r="G83" s="71"/>
      <c r="H83" s="72"/>
      <c r="I83" s="73"/>
      <c r="J83" s="74"/>
      <c r="K83" s="74"/>
      <c r="L83" s="75">
        <v>282787.05</v>
      </c>
      <c r="M83" s="75">
        <f>SUM(M71,M63,M60,M52,M49,M45)</f>
        <v>49734.999999999993</v>
      </c>
      <c r="N83" s="75">
        <f>SUM(N74,N71,N67,N63,N60,N56,N52,N49,N45,N41,N38,N34,N30,N27,N23,N19,N16)</f>
        <v>212862.86999999994</v>
      </c>
      <c r="O83" s="110"/>
      <c r="Q83" s="76"/>
    </row>
    <row r="84" spans="1:17">
      <c r="M84" s="13">
        <f>ROUND(M83/L83,4)</f>
        <v>0.1759</v>
      </c>
      <c r="N84" s="13">
        <f>ROUND(N83/L83,4)</f>
        <v>0.75270000000000004</v>
      </c>
    </row>
    <row r="85" spans="1:17">
      <c r="M85" s="14"/>
    </row>
    <row r="86" spans="1:17">
      <c r="B86" s="37"/>
      <c r="C86" s="39"/>
      <c r="D86" s="39"/>
    </row>
    <row r="87" spans="1:17">
      <c r="B87" s="41" t="s">
        <v>26</v>
      </c>
      <c r="C87" s="38"/>
      <c r="D87" s="175" t="s">
        <v>30</v>
      </c>
      <c r="E87" s="175"/>
      <c r="F87" s="175"/>
      <c r="G87" s="175"/>
      <c r="H87" s="175"/>
      <c r="I87" s="175"/>
      <c r="L87" s="170" t="s">
        <v>27</v>
      </c>
      <c r="M87" s="171"/>
      <c r="N87" s="171"/>
      <c r="O87" s="171"/>
    </row>
    <row r="88" spans="1:17">
      <c r="D88" s="40"/>
      <c r="E88" s="174" t="s">
        <v>31</v>
      </c>
      <c r="F88" s="174"/>
      <c r="G88" s="174"/>
      <c r="H88" s="40"/>
      <c r="L88" s="172" t="s">
        <v>28</v>
      </c>
      <c r="M88" s="173"/>
      <c r="N88" s="173"/>
      <c r="O88" s="173"/>
    </row>
  </sheetData>
  <mergeCells count="46">
    <mergeCell ref="J10:J12"/>
    <mergeCell ref="K9:K12"/>
    <mergeCell ref="L87:O87"/>
    <mergeCell ref="L88:O88"/>
    <mergeCell ref="E88:G88"/>
    <mergeCell ref="D87:I87"/>
    <mergeCell ref="A83:D83"/>
    <mergeCell ref="A13:O13"/>
    <mergeCell ref="A20:O20"/>
    <mergeCell ref="A31:O31"/>
    <mergeCell ref="A42:O42"/>
    <mergeCell ref="A53:O53"/>
    <mergeCell ref="A64:O64"/>
    <mergeCell ref="A75:O7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horizontalDpi="360" verticalDpi="360" r:id="rId1"/>
  <headerFooter>
    <oddHeader>&amp;RBM 03 - PLANILHA DAS RECUPERAÇÕES DAS PAVIMENTAÇÕES</oddHeader>
    <oddFooter>Página &amp;P de &amp;N</oddFooter>
  </headerFooter>
  <rowBreaks count="1" manualBreakCount="1">
    <brk id="43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5"/>
  <sheetViews>
    <sheetView view="pageBreakPreview" zoomScaleSheetLayoutView="100" workbookViewId="0">
      <selection activeCell="E79" sqref="E79"/>
    </sheetView>
  </sheetViews>
  <sheetFormatPr defaultRowHeight="14.4"/>
  <cols>
    <col min="4" max="4" width="11.109375" customWidth="1"/>
    <col min="6" max="6" width="12.44140625" customWidth="1"/>
  </cols>
  <sheetData>
    <row r="1" spans="1:13" ht="87.75" customHeight="1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18">
      <c r="A2" s="182" t="s">
        <v>64</v>
      </c>
      <c r="B2" s="182"/>
      <c r="C2" s="182"/>
      <c r="D2" s="182"/>
      <c r="E2" s="182"/>
      <c r="F2" s="34"/>
      <c r="G2" s="34"/>
      <c r="H2" s="183" t="s">
        <v>69</v>
      </c>
      <c r="I2" s="183"/>
      <c r="J2" s="183"/>
      <c r="K2" s="183"/>
      <c r="L2" s="183"/>
      <c r="M2" s="34"/>
    </row>
    <row r="3" spans="1:13" ht="15.6">
      <c r="A3" s="184" t="s">
        <v>52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</row>
    <row r="4" spans="1:13" ht="15.6">
      <c r="A4" s="185" t="s">
        <v>53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</row>
    <row r="5" spans="1:13" ht="15.6">
      <c r="A5" s="186" t="s">
        <v>54</v>
      </c>
      <c r="B5" s="186"/>
      <c r="C5" s="186"/>
      <c r="D5" s="186"/>
      <c r="E5" s="186"/>
      <c r="F5" s="186"/>
      <c r="G5" s="186" t="s">
        <v>63</v>
      </c>
      <c r="H5" s="186"/>
      <c r="I5" s="186"/>
      <c r="J5" s="186"/>
      <c r="K5" s="186"/>
      <c r="L5" s="186"/>
      <c r="M5" s="186"/>
    </row>
    <row r="6" spans="1:13">
      <c r="A6" s="180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</row>
    <row r="7" spans="1:13">
      <c r="A7" s="180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</row>
    <row r="8" spans="1:13">
      <c r="A8" s="180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</row>
    <row r="9" spans="1:13">
      <c r="A9" s="180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</row>
    <row r="10" spans="1:13">
      <c r="A10" s="180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</row>
    <row r="11" spans="1:13">
      <c r="A11" s="180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</row>
    <row r="12" spans="1:13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</row>
    <row r="13" spans="1:13">
      <c r="A13" s="180"/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</row>
    <row r="14" spans="1:13">
      <c r="A14" s="180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</row>
    <row r="15" spans="1:13">
      <c r="A15" s="180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</row>
    <row r="16" spans="1:13">
      <c r="A16" s="180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</row>
    <row r="17" spans="1:13">
      <c r="A17" s="180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</row>
    <row r="18" spans="1:13">
      <c r="A18" s="180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</row>
    <row r="19" spans="1:13">
      <c r="A19" s="180"/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</row>
    <row r="20" spans="1:13">
      <c r="A20" s="180"/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</row>
    <row r="21" spans="1:13" ht="15.6">
      <c r="A21" s="179" t="s">
        <v>70</v>
      </c>
      <c r="B21" s="179"/>
      <c r="C21" s="179"/>
      <c r="D21" s="179"/>
      <c r="E21" s="179"/>
      <c r="F21" s="179"/>
      <c r="G21" s="179" t="s">
        <v>71</v>
      </c>
      <c r="H21" s="179"/>
      <c r="I21" s="179"/>
      <c r="J21" s="179"/>
      <c r="K21" s="179"/>
      <c r="L21" s="179"/>
      <c r="M21" s="179"/>
    </row>
    <row r="22" spans="1:13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</row>
    <row r="23" spans="1:13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</row>
    <row r="24" spans="1:13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</row>
    <row r="25" spans="1:13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</row>
    <row r="26" spans="1:13">
      <c r="A26" s="180"/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</row>
    <row r="27" spans="1:13">
      <c r="A27" s="180"/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</row>
    <row r="28" spans="1:13">
      <c r="A28" s="180"/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</row>
    <row r="29" spans="1:13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</row>
    <row r="30" spans="1:13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</row>
    <row r="31" spans="1:13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</row>
    <row r="32" spans="1:13">
      <c r="A32" s="180"/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</row>
    <row r="33" spans="1:13">
      <c r="A33" s="180"/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</row>
    <row r="34" spans="1:13">
      <c r="A34" s="180"/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</row>
    <row r="35" spans="1:13">
      <c r="A35" s="180"/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</row>
    <row r="36" spans="1:13">
      <c r="A36" s="180"/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</row>
    <row r="37" spans="1:13">
      <c r="A37" s="180"/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</row>
    <row r="38" spans="1:13">
      <c r="A38" s="180"/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</row>
    <row r="39" spans="1:13" ht="15.6">
      <c r="A39" s="179" t="s">
        <v>72</v>
      </c>
      <c r="B39" s="179"/>
      <c r="C39" s="179"/>
      <c r="D39" s="179"/>
      <c r="E39" s="179"/>
      <c r="F39" s="179"/>
      <c r="G39" s="179" t="s">
        <v>73</v>
      </c>
      <c r="H39" s="179"/>
      <c r="I39" s="179"/>
      <c r="J39" s="179"/>
      <c r="K39" s="179"/>
      <c r="L39" s="179"/>
      <c r="M39" s="179"/>
    </row>
    <row r="40" spans="1:13">
      <c r="A40" s="180"/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</row>
    <row r="41" spans="1:13">
      <c r="A41" s="180"/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</row>
    <row r="42" spans="1:13">
      <c r="A42" s="180"/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</row>
    <row r="43" spans="1:13">
      <c r="A43" s="180"/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</row>
    <row r="44" spans="1:13">
      <c r="A44" s="180"/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</row>
    <row r="45" spans="1:13">
      <c r="A45" s="180"/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</row>
    <row r="46" spans="1:13">
      <c r="A46" s="180"/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</row>
    <row r="47" spans="1:13">
      <c r="A47" s="180"/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</row>
    <row r="48" spans="1:13">
      <c r="A48" s="180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</row>
    <row r="49" spans="1:13">
      <c r="A49" s="180"/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</row>
    <row r="50" spans="1:13">
      <c r="A50" s="180"/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</row>
    <row r="51" spans="1:13">
      <c r="A51" s="180"/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</row>
    <row r="52" spans="1:13">
      <c r="A52" s="180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</row>
    <row r="53" spans="1:13">
      <c r="A53" s="180"/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</row>
    <row r="54" spans="1:13">
      <c r="A54" s="180"/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</row>
    <row r="55" spans="1:13">
      <c r="A55" s="180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</row>
    <row r="56" spans="1:13">
      <c r="A56" s="180"/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</row>
    <row r="57" spans="1:13" ht="15.6">
      <c r="A57" s="179" t="s">
        <v>74</v>
      </c>
      <c r="B57" s="179"/>
      <c r="C57" s="179"/>
      <c r="D57" s="179"/>
      <c r="E57" s="179"/>
      <c r="F57" s="179"/>
      <c r="G57" s="179" t="s">
        <v>75</v>
      </c>
      <c r="H57" s="179"/>
      <c r="I57" s="179"/>
      <c r="J57" s="179"/>
      <c r="K57" s="179"/>
      <c r="L57" s="179"/>
      <c r="M57" s="179"/>
    </row>
    <row r="58" spans="1:13">
      <c r="A58" s="180"/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</row>
    <row r="59" spans="1:13">
      <c r="A59" s="180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</row>
    <row r="60" spans="1:13">
      <c r="A60" s="180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</row>
    <row r="61" spans="1:13">
      <c r="A61" s="180"/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</row>
    <row r="62" spans="1:13">
      <c r="A62" s="180"/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</row>
    <row r="63" spans="1:13">
      <c r="A63" s="180"/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</row>
    <row r="64" spans="1:13">
      <c r="A64" s="180"/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</row>
    <row r="65" spans="1:13">
      <c r="A65" s="180"/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</row>
    <row r="66" spans="1:13">
      <c r="A66" s="180"/>
      <c r="B66" s="180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</row>
    <row r="67" spans="1:13">
      <c r="A67" s="180"/>
      <c r="B67" s="180"/>
      <c r="C67" s="180"/>
      <c r="D67" s="180"/>
      <c r="E67" s="180"/>
      <c r="F67" s="180"/>
      <c r="G67" s="180"/>
      <c r="H67" s="180"/>
      <c r="I67" s="180"/>
      <c r="J67" s="180"/>
      <c r="K67" s="180"/>
      <c r="L67" s="180"/>
      <c r="M67" s="180"/>
    </row>
    <row r="68" spans="1:13">
      <c r="A68" s="180"/>
      <c r="B68" s="180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</row>
    <row r="69" spans="1:13">
      <c r="A69" s="180"/>
      <c r="B69" s="180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</row>
    <row r="70" spans="1:13">
      <c r="A70" s="180"/>
      <c r="B70" s="180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</row>
    <row r="71" spans="1:13">
      <c r="A71" s="180"/>
      <c r="B71" s="180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</row>
    <row r="72" spans="1:13">
      <c r="A72" s="180"/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</row>
    <row r="73" spans="1:13">
      <c r="A73" s="180"/>
      <c r="B73" s="180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</row>
    <row r="74" spans="1:13">
      <c r="A74" s="180"/>
      <c r="B74" s="180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</row>
    <row r="75" spans="1:13" ht="15.6">
      <c r="A75" s="179" t="s">
        <v>76</v>
      </c>
      <c r="B75" s="179"/>
      <c r="C75" s="179"/>
      <c r="D75" s="179"/>
      <c r="E75" s="179"/>
      <c r="F75" s="179"/>
      <c r="G75" s="179" t="s">
        <v>77</v>
      </c>
      <c r="H75" s="179"/>
      <c r="I75" s="179"/>
      <c r="J75" s="179"/>
      <c r="K75" s="179"/>
      <c r="L75" s="179"/>
      <c r="M75" s="179"/>
    </row>
  </sheetData>
  <mergeCells count="23">
    <mergeCell ref="A22:F38"/>
    <mergeCell ref="G22:M38"/>
    <mergeCell ref="A58:F74"/>
    <mergeCell ref="G58:M74"/>
    <mergeCell ref="A5:F5"/>
    <mergeCell ref="G5:M5"/>
    <mergeCell ref="A6:F20"/>
    <mergeCell ref="G6:M20"/>
    <mergeCell ref="A21:F21"/>
    <mergeCell ref="G21:M21"/>
    <mergeCell ref="A1:M1"/>
    <mergeCell ref="A2:E2"/>
    <mergeCell ref="H2:L2"/>
    <mergeCell ref="A3:M3"/>
    <mergeCell ref="A4:M4"/>
    <mergeCell ref="A75:F75"/>
    <mergeCell ref="G75:M75"/>
    <mergeCell ref="A39:F39"/>
    <mergeCell ref="G39:M39"/>
    <mergeCell ref="A40:F56"/>
    <mergeCell ref="A57:F57"/>
    <mergeCell ref="G40:M56"/>
    <mergeCell ref="G57:M57"/>
  </mergeCells>
  <pageMargins left="0.59055118110236227" right="0.31496062992125984" top="0.78740157480314965" bottom="0.78740157480314965" header="0.31496062992125984" footer="0.31496062992125984"/>
  <pageSetup paperSize="9" scale="77" fitToHeight="0" orientation="portrait" r:id="rId1"/>
  <headerFooter>
    <oddHeader>&amp;RBM 03 - PLANILHA DAS RECUPERAÇÕES DAS PAVIMENTAÇÕES</oddHeader>
  </headerFooter>
  <rowBreaks count="1" manualBreakCount="1">
    <brk id="57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BM 04</vt:lpstr>
      <vt:lpstr>RELATÓRIO FOTOGRÁFICO</vt:lpstr>
      <vt:lpstr>'BM 04'!Area_de_impressao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anália cristina</cp:lastModifiedBy>
  <cp:lastPrinted>2023-03-01T06:24:23Z</cp:lastPrinted>
  <dcterms:created xsi:type="dcterms:W3CDTF">2019-12-12T02:05:48Z</dcterms:created>
  <dcterms:modified xsi:type="dcterms:W3CDTF">2023-04-26T15:59:40Z</dcterms:modified>
</cp:coreProperties>
</file>